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516" yWindow="588" windowWidth="17916" windowHeight="9996"/>
  </bookViews>
  <sheets>
    <sheet name="Rekapitulace stavby" sheetId="1" r:id="rId1"/>
    <sheet name="SO 01 - Polní cesta C05" sheetId="2" r:id="rId2"/>
    <sheet name="SO 01.1. - Následná péče ..." sheetId="3" r:id="rId3"/>
    <sheet name="VON - Vedlejší a ostatní ..." sheetId="4" r:id="rId4"/>
    <sheet name="Pokyny pro vyplnění" sheetId="5" r:id="rId5"/>
  </sheets>
  <definedNames>
    <definedName name="_xlnm._FilterDatabase" localSheetId="1" hidden="1">'SO 01 - Polní cesta C05'!$C$91:$K$536</definedName>
    <definedName name="_xlnm._FilterDatabase" localSheetId="2" hidden="1">'SO 01.1. - Následná péče ...'!$C$80:$K$92</definedName>
    <definedName name="_xlnm._FilterDatabase" localSheetId="3" hidden="1">'VON - Vedlejší a ostatní ...'!$C$81:$K$114</definedName>
    <definedName name="_xlnm.Print_Titles" localSheetId="0">'Rekapitulace stavby'!$52:$52</definedName>
    <definedName name="_xlnm.Print_Titles" localSheetId="1">'SO 01 - Polní cesta C05'!$91:$91</definedName>
    <definedName name="_xlnm.Print_Titles" localSheetId="2">'SO 01.1. - Následná péče ...'!$80:$80</definedName>
    <definedName name="_xlnm.Print_Titles" localSheetId="3">'VON - Vedlejší a ostatní ...'!$81:$81</definedName>
    <definedName name="_xlnm.Print_Area" localSheetId="4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stavby'!$C$42:$AQ$58</definedName>
    <definedName name="_xlnm.Print_Area" localSheetId="1">'SO 01 - Polní cesta C05'!$C$4:$J$39,'SO 01 - Polní cesta C05'!$C$45:$J$73,'SO 01 - Polní cesta C05'!$C$79:$K$536</definedName>
    <definedName name="_xlnm.Print_Area" localSheetId="2">'SO 01.1. - Následná péče ...'!$C$4:$J$39,'SO 01.1. - Následná péče ...'!$C$45:$J$62,'SO 01.1. - Následná péče ...'!$C$68:$K$92</definedName>
    <definedName name="_xlnm.Print_Area" localSheetId="3">'VON - Vedlejší a ostatní ...'!$C$4:$J$39,'VON - Vedlejší a ostatní ...'!$C$45:$J$63,'VON - Vedlejší a ostatní ...'!$C$69:$K$114</definedName>
  </definedNames>
  <calcPr calcId="125725"/>
</workbook>
</file>

<file path=xl/calcChain.xml><?xml version="1.0" encoding="utf-8"?>
<calcChain xmlns="http://schemas.openxmlformats.org/spreadsheetml/2006/main">
  <c r="J37" i="4"/>
  <c r="J36"/>
  <c r="AY57" i="1"/>
  <c r="J35" i="4"/>
  <c r="AX57" i="1"/>
  <c r="BI112" i="4"/>
  <c r="BH112"/>
  <c r="BG112"/>
  <c r="BF112"/>
  <c r="T112"/>
  <c r="R112"/>
  <c r="P112"/>
  <c r="BK112"/>
  <c r="J112"/>
  <c r="BE112" s="1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4"/>
  <c r="BH104"/>
  <c r="BG104"/>
  <c r="BF104"/>
  <c r="T104"/>
  <c r="R104"/>
  <c r="P104"/>
  <c r="BK104"/>
  <c r="J104"/>
  <c r="BE104" s="1"/>
  <c r="BI101"/>
  <c r="BH101"/>
  <c r="BG101"/>
  <c r="BF101"/>
  <c r="T101"/>
  <c r="R101"/>
  <c r="P101"/>
  <c r="BK101"/>
  <c r="J101"/>
  <c r="BE101"/>
  <c r="BI98"/>
  <c r="BH98"/>
  <c r="BG98"/>
  <c r="BF98"/>
  <c r="T98"/>
  <c r="R98"/>
  <c r="P98"/>
  <c r="BK98"/>
  <c r="J98"/>
  <c r="BE98"/>
  <c r="BI95"/>
  <c r="BH95"/>
  <c r="BG95"/>
  <c r="BF95"/>
  <c r="T95"/>
  <c r="T94"/>
  <c r="R95"/>
  <c r="R94"/>
  <c r="P95"/>
  <c r="P94"/>
  <c r="BK95"/>
  <c r="BK94"/>
  <c r="J94" s="1"/>
  <c r="J62" s="1"/>
  <c r="J95"/>
  <c r="BE95" s="1"/>
  <c r="BI91"/>
  <c r="BH91"/>
  <c r="BG91"/>
  <c r="BF91"/>
  <c r="T91"/>
  <c r="R91"/>
  <c r="P91"/>
  <c r="BK91"/>
  <c r="J91"/>
  <c r="BE91"/>
  <c r="BI88"/>
  <c r="BH88"/>
  <c r="BG88"/>
  <c r="BF88"/>
  <c r="T88"/>
  <c r="R88"/>
  <c r="P88"/>
  <c r="BK88"/>
  <c r="J88"/>
  <c r="BE88"/>
  <c r="BI85"/>
  <c r="F37"/>
  <c r="BD57" i="1" s="1"/>
  <c r="BH85" i="4"/>
  <c r="F36" s="1"/>
  <c r="BC57" i="1" s="1"/>
  <c r="BG85" i="4"/>
  <c r="F35" s="1"/>
  <c r="BB57" i="1" s="1"/>
  <c r="BF85" i="4"/>
  <c r="F34" s="1"/>
  <c r="BA57" i="1" s="1"/>
  <c r="J34" i="4"/>
  <c r="AW57" i="1" s="1"/>
  <c r="T85" i="4"/>
  <c r="T84" s="1"/>
  <c r="T83" s="1"/>
  <c r="T82" s="1"/>
  <c r="R85"/>
  <c r="R84" s="1"/>
  <c r="R83" s="1"/>
  <c r="R82" s="1"/>
  <c r="P85"/>
  <c r="P84" s="1"/>
  <c r="P83" s="1"/>
  <c r="P82" s="1"/>
  <c r="AU57" i="1" s="1"/>
  <c r="BK85" i="4"/>
  <c r="BK84" s="1"/>
  <c r="J85"/>
  <c r="BE85"/>
  <c r="J79"/>
  <c r="J78"/>
  <c r="F78"/>
  <c r="F76"/>
  <c r="E74"/>
  <c r="J55"/>
  <c r="J54"/>
  <c r="F54"/>
  <c r="F52"/>
  <c r="E50"/>
  <c r="J18"/>
  <c r="E18"/>
  <c r="F79" s="1"/>
  <c r="J17"/>
  <c r="J12"/>
  <c r="J76" s="1"/>
  <c r="E7"/>
  <c r="E72"/>
  <c r="E48"/>
  <c r="J37" i="3"/>
  <c r="J36"/>
  <c r="AY56" i="1"/>
  <c r="J35" i="3"/>
  <c r="AX56" i="1" s="1"/>
  <c r="BI90" i="3"/>
  <c r="BH90"/>
  <c r="BG90"/>
  <c r="BF90"/>
  <c r="T90"/>
  <c r="R90"/>
  <c r="P90"/>
  <c r="BK90"/>
  <c r="J90"/>
  <c r="BE90"/>
  <c r="BI84"/>
  <c r="F37" s="1"/>
  <c r="BD56" i="1" s="1"/>
  <c r="BH84" i="3"/>
  <c r="F36" s="1"/>
  <c r="BC56" i="1" s="1"/>
  <c r="BG84" i="3"/>
  <c r="F35"/>
  <c r="BB56" i="1" s="1"/>
  <c r="BF84" i="3"/>
  <c r="J34" s="1"/>
  <c r="AW56" i="1" s="1"/>
  <c r="F34" i="3"/>
  <c r="BA56" i="1" s="1"/>
  <c r="T84" i="3"/>
  <c r="T83"/>
  <c r="T82" s="1"/>
  <c r="T81" s="1"/>
  <c r="R84"/>
  <c r="R83"/>
  <c r="R82" s="1"/>
  <c r="R81" s="1"/>
  <c r="P84"/>
  <c r="P83"/>
  <c r="P82" s="1"/>
  <c r="P81" s="1"/>
  <c r="AU56" i="1" s="1"/>
  <c r="BK84" i="3"/>
  <c r="BK83" s="1"/>
  <c r="J84"/>
  <c r="BE84" s="1"/>
  <c r="J78"/>
  <c r="J77"/>
  <c r="F77"/>
  <c r="F75"/>
  <c r="E73"/>
  <c r="J55"/>
  <c r="J54"/>
  <c r="F54"/>
  <c r="F52"/>
  <c r="E50"/>
  <c r="J18"/>
  <c r="E18"/>
  <c r="F78" s="1"/>
  <c r="F55"/>
  <c r="J17"/>
  <c r="J12"/>
  <c r="J75" s="1"/>
  <c r="J52"/>
  <c r="E7"/>
  <c r="E48" s="1"/>
  <c r="J37" i="2"/>
  <c r="J36"/>
  <c r="AY55" i="1" s="1"/>
  <c r="J35" i="2"/>
  <c r="AX55" i="1"/>
  <c r="BI535" i="2"/>
  <c r="BH535"/>
  <c r="BG535"/>
  <c r="BF535"/>
  <c r="T535"/>
  <c r="R535"/>
  <c r="P535"/>
  <c r="BK535"/>
  <c r="J535"/>
  <c r="BE535" s="1"/>
  <c r="BI533"/>
  <c r="BH533"/>
  <c r="BG533"/>
  <c r="BF533"/>
  <c r="T533"/>
  <c r="R533"/>
  <c r="P533"/>
  <c r="BK533"/>
  <c r="J533"/>
  <c r="BE533"/>
  <c r="BI530"/>
  <c r="BH530"/>
  <c r="BG530"/>
  <c r="BF530"/>
  <c r="T530"/>
  <c r="T529" s="1"/>
  <c r="T528" s="1"/>
  <c r="R530"/>
  <c r="R529" s="1"/>
  <c r="R528" s="1"/>
  <c r="P530"/>
  <c r="P529"/>
  <c r="P528" s="1"/>
  <c r="BK530"/>
  <c r="BK529" s="1"/>
  <c r="J530"/>
  <c r="BE530"/>
  <c r="BI526"/>
  <c r="BH526"/>
  <c r="BG526"/>
  <c r="BF526"/>
  <c r="T526"/>
  <c r="T525"/>
  <c r="R526"/>
  <c r="R525" s="1"/>
  <c r="P526"/>
  <c r="P525"/>
  <c r="BK526"/>
  <c r="BK525" s="1"/>
  <c r="J525" s="1"/>
  <c r="J70" s="1"/>
  <c r="J526"/>
  <c r="BE526" s="1"/>
  <c r="BI522"/>
  <c r="BH522"/>
  <c r="BG522"/>
  <c r="BF522"/>
  <c r="T522"/>
  <c r="R522"/>
  <c r="P522"/>
  <c r="BK522"/>
  <c r="J522"/>
  <c r="BE522"/>
  <c r="BI518"/>
  <c r="BH518"/>
  <c r="BG518"/>
  <c r="BF518"/>
  <c r="T518"/>
  <c r="R518"/>
  <c r="P518"/>
  <c r="BK518"/>
  <c r="J518"/>
  <c r="BE518" s="1"/>
  <c r="BI514"/>
  <c r="BH514"/>
  <c r="BG514"/>
  <c r="BF514"/>
  <c r="T514"/>
  <c r="R514"/>
  <c r="P514"/>
  <c r="BK514"/>
  <c r="J514"/>
  <c r="BE514"/>
  <c r="BI511"/>
  <c r="BH511"/>
  <c r="BG511"/>
  <c r="BF511"/>
  <c r="T511"/>
  <c r="R511"/>
  <c r="P511"/>
  <c r="BK511"/>
  <c r="J511"/>
  <c r="BE511" s="1"/>
  <c r="BI507"/>
  <c r="BH507"/>
  <c r="BG507"/>
  <c r="BF507"/>
  <c r="T507"/>
  <c r="T506"/>
  <c r="R507"/>
  <c r="R506" s="1"/>
  <c r="P507"/>
  <c r="P506"/>
  <c r="BK507"/>
  <c r="BK506" s="1"/>
  <c r="J506" s="1"/>
  <c r="J69" s="1"/>
  <c r="J507"/>
  <c r="BE507" s="1"/>
  <c r="BI503"/>
  <c r="BH503"/>
  <c r="BG503"/>
  <c r="BF503"/>
  <c r="T503"/>
  <c r="R503"/>
  <c r="P503"/>
  <c r="BK503"/>
  <c r="J503"/>
  <c r="BE503"/>
  <c r="BI500"/>
  <c r="BH500"/>
  <c r="BG500"/>
  <c r="BF500"/>
  <c r="T500"/>
  <c r="R500"/>
  <c r="P500"/>
  <c r="BK500"/>
  <c r="J500"/>
  <c r="BE500"/>
  <c r="BI496"/>
  <c r="BH496"/>
  <c r="BG496"/>
  <c r="BF496"/>
  <c r="T496"/>
  <c r="R496"/>
  <c r="P496"/>
  <c r="BK496"/>
  <c r="J496"/>
  <c r="BE496"/>
  <c r="BI494"/>
  <c r="BH494"/>
  <c r="BG494"/>
  <c r="BF494"/>
  <c r="T494"/>
  <c r="R494"/>
  <c r="P494"/>
  <c r="BK494"/>
  <c r="J494"/>
  <c r="BE494"/>
  <c r="BI490"/>
  <c r="BH490"/>
  <c r="BG490"/>
  <c r="BF490"/>
  <c r="T490"/>
  <c r="R490"/>
  <c r="P490"/>
  <c r="BK490"/>
  <c r="J490"/>
  <c r="BE490"/>
  <c r="BI486"/>
  <c r="BH486"/>
  <c r="BG486"/>
  <c r="BF486"/>
  <c r="T486"/>
  <c r="R486"/>
  <c r="P486"/>
  <c r="BK486"/>
  <c r="J486"/>
  <c r="BE486"/>
  <c r="BI482"/>
  <c r="BH482"/>
  <c r="BG482"/>
  <c r="BF482"/>
  <c r="T482"/>
  <c r="R482"/>
  <c r="P482"/>
  <c r="BK482"/>
  <c r="J482"/>
  <c r="BE482"/>
  <c r="BI479"/>
  <c r="BH479"/>
  <c r="BG479"/>
  <c r="BF479"/>
  <c r="T479"/>
  <c r="R479"/>
  <c r="P479"/>
  <c r="BK479"/>
  <c r="J479"/>
  <c r="BE479"/>
  <c r="BI476"/>
  <c r="BH476"/>
  <c r="BG476"/>
  <c r="BF476"/>
  <c r="T476"/>
  <c r="R476"/>
  <c r="P476"/>
  <c r="BK476"/>
  <c r="J476"/>
  <c r="BE476"/>
  <c r="BI473"/>
  <c r="BH473"/>
  <c r="BG473"/>
  <c r="BF473"/>
  <c r="T473"/>
  <c r="R473"/>
  <c r="P473"/>
  <c r="BK473"/>
  <c r="J473"/>
  <c r="BE473"/>
  <c r="BI469"/>
  <c r="BH469"/>
  <c r="BG469"/>
  <c r="BF469"/>
  <c r="T469"/>
  <c r="R469"/>
  <c r="P469"/>
  <c r="BK469"/>
  <c r="J469"/>
  <c r="BE469"/>
  <c r="BI467"/>
  <c r="BH467"/>
  <c r="BG467"/>
  <c r="BF467"/>
  <c r="T467"/>
  <c r="R467"/>
  <c r="P467"/>
  <c r="BK467"/>
  <c r="J467"/>
  <c r="BE467"/>
  <c r="BI464"/>
  <c r="BH464"/>
  <c r="BG464"/>
  <c r="BF464"/>
  <c r="T464"/>
  <c r="R464"/>
  <c r="P464"/>
  <c r="BK464"/>
  <c r="J464"/>
  <c r="BE464"/>
  <c r="BI460"/>
  <c r="BH460"/>
  <c r="BG460"/>
  <c r="BF460"/>
  <c r="T460"/>
  <c r="R460"/>
  <c r="P460"/>
  <c r="BK460"/>
  <c r="J460"/>
  <c r="BE460"/>
  <c r="BI458"/>
  <c r="BH458"/>
  <c r="BG458"/>
  <c r="BF458"/>
  <c r="T458"/>
  <c r="R458"/>
  <c r="P458"/>
  <c r="BK458"/>
  <c r="J458"/>
  <c r="BE458"/>
  <c r="BI455"/>
  <c r="BH455"/>
  <c r="BG455"/>
  <c r="BF455"/>
  <c r="T455"/>
  <c r="R455"/>
  <c r="P455"/>
  <c r="BK455"/>
  <c r="J455"/>
  <c r="BE455"/>
  <c r="BI452"/>
  <c r="BH452"/>
  <c r="BG452"/>
  <c r="BF452"/>
  <c r="T452"/>
  <c r="R452"/>
  <c r="P452"/>
  <c r="BK452"/>
  <c r="J452"/>
  <c r="BE452"/>
  <c r="BI449"/>
  <c r="BH449"/>
  <c r="BG449"/>
  <c r="BF449"/>
  <c r="T449"/>
  <c r="R449"/>
  <c r="P449"/>
  <c r="BK449"/>
  <c r="J449"/>
  <c r="BE449"/>
  <c r="BI446"/>
  <c r="BH446"/>
  <c r="BG446"/>
  <c r="BF446"/>
  <c r="T446"/>
  <c r="R446"/>
  <c r="R439" s="1"/>
  <c r="P446"/>
  <c r="BK446"/>
  <c r="J446"/>
  <c r="BE446"/>
  <c r="BI444"/>
  <c r="BH444"/>
  <c r="BG444"/>
  <c r="BF444"/>
  <c r="T444"/>
  <c r="R444"/>
  <c r="P444"/>
  <c r="BK444"/>
  <c r="BK439" s="1"/>
  <c r="J439" s="1"/>
  <c r="J68" s="1"/>
  <c r="J444"/>
  <c r="BE444"/>
  <c r="BI440"/>
  <c r="BH440"/>
  <c r="BG440"/>
  <c r="BF440"/>
  <c r="T440"/>
  <c r="T439"/>
  <c r="R440"/>
  <c r="P440"/>
  <c r="P439"/>
  <c r="BK440"/>
  <c r="J440"/>
  <c r="BE440" s="1"/>
  <c r="BI437"/>
  <c r="BH437"/>
  <c r="BG437"/>
  <c r="BF437"/>
  <c r="T437"/>
  <c r="R437"/>
  <c r="P437"/>
  <c r="BK437"/>
  <c r="J437"/>
  <c r="BE437"/>
  <c r="BI434"/>
  <c r="BH434"/>
  <c r="BG434"/>
  <c r="BF434"/>
  <c r="T434"/>
  <c r="R434"/>
  <c r="P434"/>
  <c r="BK434"/>
  <c r="J434"/>
  <c r="BE434"/>
  <c r="BI431"/>
  <c r="BH431"/>
  <c r="BG431"/>
  <c r="BF431"/>
  <c r="T431"/>
  <c r="R431"/>
  <c r="R424" s="1"/>
  <c r="P431"/>
  <c r="BK431"/>
  <c r="J431"/>
  <c r="BE431"/>
  <c r="BI428"/>
  <c r="BH428"/>
  <c r="BG428"/>
  <c r="BF428"/>
  <c r="T428"/>
  <c r="R428"/>
  <c r="P428"/>
  <c r="BK428"/>
  <c r="BK424" s="1"/>
  <c r="J424" s="1"/>
  <c r="J67" s="1"/>
  <c r="J428"/>
  <c r="BE428"/>
  <c r="BI425"/>
  <c r="BH425"/>
  <c r="BG425"/>
  <c r="BF425"/>
  <c r="T425"/>
  <c r="T424"/>
  <c r="R425"/>
  <c r="P425"/>
  <c r="P424"/>
  <c r="BK425"/>
  <c r="J425"/>
  <c r="BE425" s="1"/>
  <c r="BI421"/>
  <c r="BH421"/>
  <c r="BG421"/>
  <c r="BF421"/>
  <c r="T421"/>
  <c r="T420"/>
  <c r="R421"/>
  <c r="R420"/>
  <c r="P421"/>
  <c r="P420"/>
  <c r="BK421"/>
  <c r="BK420"/>
  <c r="J420" s="1"/>
  <c r="J66" s="1"/>
  <c r="J421"/>
  <c r="BE421" s="1"/>
  <c r="BI417"/>
  <c r="BH417"/>
  <c r="BG417"/>
  <c r="BF417"/>
  <c r="T417"/>
  <c r="R417"/>
  <c r="P417"/>
  <c r="BK417"/>
  <c r="J417"/>
  <c r="BE417"/>
  <c r="BI411"/>
  <c r="BH411"/>
  <c r="BG411"/>
  <c r="BF411"/>
  <c r="T411"/>
  <c r="R411"/>
  <c r="P411"/>
  <c r="BK411"/>
  <c r="J411"/>
  <c r="BE411"/>
  <c r="BI405"/>
  <c r="BH405"/>
  <c r="BG405"/>
  <c r="BF405"/>
  <c r="T405"/>
  <c r="R405"/>
  <c r="P405"/>
  <c r="BK405"/>
  <c r="J405"/>
  <c r="BE405"/>
  <c r="BI401"/>
  <c r="BH401"/>
  <c r="BG401"/>
  <c r="BF401"/>
  <c r="T401"/>
  <c r="R401"/>
  <c r="P401"/>
  <c r="BK401"/>
  <c r="J401"/>
  <c r="BE401"/>
  <c r="BI398"/>
  <c r="BH398"/>
  <c r="BG398"/>
  <c r="BF398"/>
  <c r="T398"/>
  <c r="R398"/>
  <c r="P398"/>
  <c r="BK398"/>
  <c r="J398"/>
  <c r="BE398"/>
  <c r="BI392"/>
  <c r="BH392"/>
  <c r="BG392"/>
  <c r="BF392"/>
  <c r="T392"/>
  <c r="R392"/>
  <c r="P392"/>
  <c r="BK392"/>
  <c r="J392"/>
  <c r="BE392"/>
  <c r="BI386"/>
  <c r="BH386"/>
  <c r="BG386"/>
  <c r="BF386"/>
  <c r="T386"/>
  <c r="R386"/>
  <c r="P386"/>
  <c r="BK386"/>
  <c r="J386"/>
  <c r="BE386"/>
  <c r="BI380"/>
  <c r="BH380"/>
  <c r="BG380"/>
  <c r="BF380"/>
  <c r="T380"/>
  <c r="R380"/>
  <c r="P380"/>
  <c r="BK380"/>
  <c r="J380"/>
  <c r="BE380"/>
  <c r="BI377"/>
  <c r="BH377"/>
  <c r="BG377"/>
  <c r="BF377"/>
  <c r="T377"/>
  <c r="R377"/>
  <c r="R367" s="1"/>
  <c r="P377"/>
  <c r="BK377"/>
  <c r="J377"/>
  <c r="BE377"/>
  <c r="BI374"/>
  <c r="BH374"/>
  <c r="BG374"/>
  <c r="BF374"/>
  <c r="T374"/>
  <c r="R374"/>
  <c r="P374"/>
  <c r="BK374"/>
  <c r="BK367" s="1"/>
  <c r="J367" s="1"/>
  <c r="J65" s="1"/>
  <c r="J374"/>
  <c r="BE374"/>
  <c r="BI368"/>
  <c r="BH368"/>
  <c r="BG368"/>
  <c r="BF368"/>
  <c r="T368"/>
  <c r="T367"/>
  <c r="R368"/>
  <c r="P368"/>
  <c r="P367"/>
  <c r="BK368"/>
  <c r="J368"/>
  <c r="BE368" s="1"/>
  <c r="BI363"/>
  <c r="BH363"/>
  <c r="BG363"/>
  <c r="BF363"/>
  <c r="T363"/>
  <c r="R363"/>
  <c r="P363"/>
  <c r="BK363"/>
  <c r="J363"/>
  <c r="BE363"/>
  <c r="BI360"/>
  <c r="BH360"/>
  <c r="BG360"/>
  <c r="BF360"/>
  <c r="T360"/>
  <c r="R360"/>
  <c r="P360"/>
  <c r="BK360"/>
  <c r="J360"/>
  <c r="BE360"/>
  <c r="BI355"/>
  <c r="BH355"/>
  <c r="BG355"/>
  <c r="BF355"/>
  <c r="T355"/>
  <c r="R355"/>
  <c r="P355"/>
  <c r="BK355"/>
  <c r="J355"/>
  <c r="BE355"/>
  <c r="BI352"/>
  <c r="BH352"/>
  <c r="BG352"/>
  <c r="BF352"/>
  <c r="T352"/>
  <c r="R352"/>
  <c r="P352"/>
  <c r="BK352"/>
  <c r="J352"/>
  <c r="BE352"/>
  <c r="BI349"/>
  <c r="BH349"/>
  <c r="BG349"/>
  <c r="BF349"/>
  <c r="T349"/>
  <c r="R349"/>
  <c r="P349"/>
  <c r="BK349"/>
  <c r="J349"/>
  <c r="BE349"/>
  <c r="BI345"/>
  <c r="BH345"/>
  <c r="BG345"/>
  <c r="BF345"/>
  <c r="T345"/>
  <c r="T344"/>
  <c r="R345"/>
  <c r="R344"/>
  <c r="P345"/>
  <c r="P344"/>
  <c r="BK345"/>
  <c r="BK344"/>
  <c r="J344" s="1"/>
  <c r="J64" s="1"/>
  <c r="J345"/>
  <c r="BE345" s="1"/>
  <c r="BI341"/>
  <c r="BH341"/>
  <c r="BG341"/>
  <c r="BF341"/>
  <c r="T341"/>
  <c r="R341"/>
  <c r="P341"/>
  <c r="BK341"/>
  <c r="J341"/>
  <c r="BE341"/>
  <c r="BI338"/>
  <c r="BH338"/>
  <c r="BG338"/>
  <c r="BF338"/>
  <c r="T338"/>
  <c r="R338"/>
  <c r="P338"/>
  <c r="BK338"/>
  <c r="J338"/>
  <c r="BE338"/>
  <c r="BI334"/>
  <c r="BH334"/>
  <c r="BG334"/>
  <c r="BF334"/>
  <c r="T334"/>
  <c r="R334"/>
  <c r="P334"/>
  <c r="BK334"/>
  <c r="J334"/>
  <c r="BE334"/>
  <c r="BI332"/>
  <c r="BH332"/>
  <c r="BG332"/>
  <c r="BF332"/>
  <c r="T332"/>
  <c r="R332"/>
  <c r="P332"/>
  <c r="BK332"/>
  <c r="J332"/>
  <c r="BE332"/>
  <c r="BI326"/>
  <c r="BH326"/>
  <c r="BG326"/>
  <c r="BF326"/>
  <c r="T326"/>
  <c r="R326"/>
  <c r="P326"/>
  <c r="BK326"/>
  <c r="J326"/>
  <c r="BE326"/>
  <c r="BI323"/>
  <c r="BH323"/>
  <c r="BG323"/>
  <c r="BF323"/>
  <c r="T323"/>
  <c r="R323"/>
  <c r="P323"/>
  <c r="BK323"/>
  <c r="J323"/>
  <c r="BE323"/>
  <c r="BI318"/>
  <c r="BH318"/>
  <c r="BG318"/>
  <c r="BF318"/>
  <c r="T318"/>
  <c r="R318"/>
  <c r="P318"/>
  <c r="BK318"/>
  <c r="J318"/>
  <c r="BE318"/>
  <c r="BI315"/>
  <c r="BH315"/>
  <c r="BG315"/>
  <c r="BF315"/>
  <c r="T315"/>
  <c r="R315"/>
  <c r="P315"/>
  <c r="BK315"/>
  <c r="J315"/>
  <c r="BE315"/>
  <c r="BI313"/>
  <c r="BH313"/>
  <c r="BG313"/>
  <c r="BF313"/>
  <c r="T313"/>
  <c r="R313"/>
  <c r="P313"/>
  <c r="BK313"/>
  <c r="J313"/>
  <c r="BE313"/>
  <c r="BI310"/>
  <c r="BH310"/>
  <c r="BG310"/>
  <c r="BF310"/>
  <c r="T310"/>
  <c r="R310"/>
  <c r="P310"/>
  <c r="BK310"/>
  <c r="J310"/>
  <c r="BE310"/>
  <c r="BI307"/>
  <c r="BH307"/>
  <c r="BG307"/>
  <c r="BF307"/>
  <c r="T307"/>
  <c r="T306"/>
  <c r="R307"/>
  <c r="R306"/>
  <c r="P307"/>
  <c r="P306"/>
  <c r="BK307"/>
  <c r="BK306"/>
  <c r="J306" s="1"/>
  <c r="J63" s="1"/>
  <c r="J307"/>
  <c r="BE307" s="1"/>
  <c r="BI303"/>
  <c r="BH303"/>
  <c r="BG303"/>
  <c r="BF303"/>
  <c r="T303"/>
  <c r="R303"/>
  <c r="P303"/>
  <c r="BK303"/>
  <c r="J303"/>
  <c r="BE303"/>
  <c r="BI299"/>
  <c r="BH299"/>
  <c r="BG299"/>
  <c r="BF299"/>
  <c r="T299"/>
  <c r="R299"/>
  <c r="P299"/>
  <c r="BK299"/>
  <c r="J299"/>
  <c r="BE299"/>
  <c r="BI297"/>
  <c r="BH297"/>
  <c r="BG297"/>
  <c r="BF297"/>
  <c r="T297"/>
  <c r="R297"/>
  <c r="P297"/>
  <c r="BK297"/>
  <c r="J297"/>
  <c r="BE297"/>
  <c r="BI293"/>
  <c r="BH293"/>
  <c r="BG293"/>
  <c r="BF293"/>
  <c r="T293"/>
  <c r="R293"/>
  <c r="P293"/>
  <c r="BK293"/>
  <c r="J293"/>
  <c r="BE293"/>
  <c r="BI289"/>
  <c r="BH289"/>
  <c r="BG289"/>
  <c r="BF289"/>
  <c r="T289"/>
  <c r="R289"/>
  <c r="P289"/>
  <c r="BK289"/>
  <c r="J289"/>
  <c r="BE289"/>
  <c r="BI287"/>
  <c r="BH287"/>
  <c r="BG287"/>
  <c r="BF287"/>
  <c r="T287"/>
  <c r="R287"/>
  <c r="P287"/>
  <c r="BK287"/>
  <c r="J287"/>
  <c r="BE287"/>
  <c r="BI282"/>
  <c r="BH282"/>
  <c r="BG282"/>
  <c r="BF282"/>
  <c r="T282"/>
  <c r="R282"/>
  <c r="P282"/>
  <c r="BK282"/>
  <c r="J282"/>
  <c r="BE282"/>
  <c r="BI277"/>
  <c r="BH277"/>
  <c r="BG277"/>
  <c r="BF277"/>
  <c r="T277"/>
  <c r="R277"/>
  <c r="P277"/>
  <c r="BK277"/>
  <c r="J277"/>
  <c r="BE277"/>
  <c r="BI274"/>
  <c r="BH274"/>
  <c r="BG274"/>
  <c r="BF274"/>
  <c r="T274"/>
  <c r="R274"/>
  <c r="P274"/>
  <c r="BK274"/>
  <c r="J274"/>
  <c r="BE274"/>
  <c r="BI271"/>
  <c r="BH271"/>
  <c r="BG271"/>
  <c r="BF271"/>
  <c r="T271"/>
  <c r="R271"/>
  <c r="R262" s="1"/>
  <c r="P271"/>
  <c r="BK271"/>
  <c r="J271"/>
  <c r="BE271"/>
  <c r="BI268"/>
  <c r="BH268"/>
  <c r="BG268"/>
  <c r="BF268"/>
  <c r="T268"/>
  <c r="R268"/>
  <c r="P268"/>
  <c r="BK268"/>
  <c r="BK262" s="1"/>
  <c r="J262" s="1"/>
  <c r="J62" s="1"/>
  <c r="J268"/>
  <c r="BE268"/>
  <c r="BI263"/>
  <c r="BH263"/>
  <c r="BG263"/>
  <c r="BF263"/>
  <c r="T263"/>
  <c r="T262"/>
  <c r="R263"/>
  <c r="P263"/>
  <c r="P262"/>
  <c r="BK263"/>
  <c r="J263"/>
  <c r="BE263" s="1"/>
  <c r="BI259"/>
  <c r="BH259"/>
  <c r="BG259"/>
  <c r="BF259"/>
  <c r="T259"/>
  <c r="R259"/>
  <c r="P259"/>
  <c r="BK259"/>
  <c r="J259"/>
  <c r="BE259"/>
  <c r="BI256"/>
  <c r="BH256"/>
  <c r="BG256"/>
  <c r="BF256"/>
  <c r="T256"/>
  <c r="R256"/>
  <c r="P256"/>
  <c r="BK256"/>
  <c r="J256"/>
  <c r="BE256"/>
  <c r="BI253"/>
  <c r="BH253"/>
  <c r="BG253"/>
  <c r="BF253"/>
  <c r="T253"/>
  <c r="R253"/>
  <c r="P253"/>
  <c r="BK253"/>
  <c r="J253"/>
  <c r="BE253"/>
  <c r="BI249"/>
  <c r="BH249"/>
  <c r="BG249"/>
  <c r="BF249"/>
  <c r="T249"/>
  <c r="R249"/>
  <c r="P249"/>
  <c r="BK249"/>
  <c r="J249"/>
  <c r="BE249"/>
  <c r="BI245"/>
  <c r="BH245"/>
  <c r="BG245"/>
  <c r="BF245"/>
  <c r="T245"/>
  <c r="R245"/>
  <c r="P245"/>
  <c r="BK245"/>
  <c r="J245"/>
  <c r="BE245"/>
  <c r="BI238"/>
  <c r="BH238"/>
  <c r="BG238"/>
  <c r="BF238"/>
  <c r="T238"/>
  <c r="R238"/>
  <c r="P238"/>
  <c r="BK238"/>
  <c r="J238"/>
  <c r="BE238"/>
  <c r="BI234"/>
  <c r="BH234"/>
  <c r="BG234"/>
  <c r="BF234"/>
  <c r="T234"/>
  <c r="R234"/>
  <c r="P234"/>
  <c r="BK234"/>
  <c r="J234"/>
  <c r="BE234"/>
  <c r="BI230"/>
  <c r="BH230"/>
  <c r="BG230"/>
  <c r="BF230"/>
  <c r="T230"/>
  <c r="R230"/>
  <c r="P230"/>
  <c r="BK230"/>
  <c r="J230"/>
  <c r="BE230"/>
  <c r="BI224"/>
  <c r="BH224"/>
  <c r="BG224"/>
  <c r="BF224"/>
  <c r="T224"/>
  <c r="R224"/>
  <c r="P224"/>
  <c r="BK224"/>
  <c r="J224"/>
  <c r="BE224"/>
  <c r="BI220"/>
  <c r="BH220"/>
  <c r="BG220"/>
  <c r="BF220"/>
  <c r="T220"/>
  <c r="R220"/>
  <c r="P220"/>
  <c r="BK220"/>
  <c r="J220"/>
  <c r="BE220"/>
  <c r="BI217"/>
  <c r="BH217"/>
  <c r="BG217"/>
  <c r="BF217"/>
  <c r="T217"/>
  <c r="R217"/>
  <c r="P217"/>
  <c r="BK217"/>
  <c r="J217"/>
  <c r="BE217"/>
  <c r="BI213"/>
  <c r="BH213"/>
  <c r="BG213"/>
  <c r="BF213"/>
  <c r="T213"/>
  <c r="R213"/>
  <c r="P213"/>
  <c r="BK213"/>
  <c r="J213"/>
  <c r="BE213"/>
  <c r="BI210"/>
  <c r="BH210"/>
  <c r="BG210"/>
  <c r="BF210"/>
  <c r="T210"/>
  <c r="R210"/>
  <c r="P210"/>
  <c r="BK210"/>
  <c r="J210"/>
  <c r="BE210"/>
  <c r="BI207"/>
  <c r="BH207"/>
  <c r="BG207"/>
  <c r="BF207"/>
  <c r="T207"/>
  <c r="R207"/>
  <c r="P207"/>
  <c r="BK207"/>
  <c r="J207"/>
  <c r="BE207"/>
  <c r="BI204"/>
  <c r="BH204"/>
  <c r="BG204"/>
  <c r="BF204"/>
  <c r="T204"/>
  <c r="R204"/>
  <c r="P204"/>
  <c r="BK204"/>
  <c r="J204"/>
  <c r="BE204"/>
  <c r="BI197"/>
  <c r="BH197"/>
  <c r="BG197"/>
  <c r="BF197"/>
  <c r="T197"/>
  <c r="R197"/>
  <c r="P197"/>
  <c r="BK197"/>
  <c r="J197"/>
  <c r="BE197"/>
  <c r="BI194"/>
  <c r="BH194"/>
  <c r="BG194"/>
  <c r="BF194"/>
  <c r="T194"/>
  <c r="R194"/>
  <c r="P194"/>
  <c r="BK194"/>
  <c r="J194"/>
  <c r="BE194"/>
  <c r="BI191"/>
  <c r="BH191"/>
  <c r="BG191"/>
  <c r="BF191"/>
  <c r="T191"/>
  <c r="R191"/>
  <c r="P191"/>
  <c r="BK191"/>
  <c r="J191"/>
  <c r="BE191"/>
  <c r="BI186"/>
  <c r="BH186"/>
  <c r="BG186"/>
  <c r="BF186"/>
  <c r="T186"/>
  <c r="R186"/>
  <c r="P186"/>
  <c r="BK186"/>
  <c r="J186"/>
  <c r="BE186"/>
  <c r="BI183"/>
  <c r="BH183"/>
  <c r="BG183"/>
  <c r="BF183"/>
  <c r="T183"/>
  <c r="R183"/>
  <c r="P183"/>
  <c r="BK183"/>
  <c r="J183"/>
  <c r="BE183"/>
  <c r="BI179"/>
  <c r="BH179"/>
  <c r="BG179"/>
  <c r="BF179"/>
  <c r="T179"/>
  <c r="R179"/>
  <c r="P179"/>
  <c r="BK179"/>
  <c r="J179"/>
  <c r="BE179"/>
  <c r="BI176"/>
  <c r="BH176"/>
  <c r="BG176"/>
  <c r="BF176"/>
  <c r="T176"/>
  <c r="R176"/>
  <c r="P176"/>
  <c r="BK176"/>
  <c r="J176"/>
  <c r="BE176"/>
  <c r="BI173"/>
  <c r="BH173"/>
  <c r="BG173"/>
  <c r="BF173"/>
  <c r="T173"/>
  <c r="R173"/>
  <c r="P173"/>
  <c r="BK173"/>
  <c r="J173"/>
  <c r="BE173"/>
  <c r="BI170"/>
  <c r="BH170"/>
  <c r="BG170"/>
  <c r="BF170"/>
  <c r="T170"/>
  <c r="R170"/>
  <c r="P170"/>
  <c r="BK170"/>
  <c r="J170"/>
  <c r="BE170"/>
  <c r="BI166"/>
  <c r="BH166"/>
  <c r="BG166"/>
  <c r="BF166"/>
  <c r="T166"/>
  <c r="R166"/>
  <c r="P166"/>
  <c r="BK166"/>
  <c r="J166"/>
  <c r="BE166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53"/>
  <c r="BH153"/>
  <c r="BG153"/>
  <c r="BF153"/>
  <c r="T153"/>
  <c r="R153"/>
  <c r="P153"/>
  <c r="BK153"/>
  <c r="J153"/>
  <c r="BE153"/>
  <c r="BI150"/>
  <c r="BH150"/>
  <c r="BG150"/>
  <c r="BF150"/>
  <c r="T150"/>
  <c r="R150"/>
  <c r="P150"/>
  <c r="BK150"/>
  <c r="J150"/>
  <c r="BE150"/>
  <c r="BI145"/>
  <c r="BH145"/>
  <c r="BG145"/>
  <c r="BF145"/>
  <c r="T145"/>
  <c r="R145"/>
  <c r="P145"/>
  <c r="BK145"/>
  <c r="J145"/>
  <c r="BE145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0"/>
  <c r="BH130"/>
  <c r="BG130"/>
  <c r="BF130"/>
  <c r="T130"/>
  <c r="R130"/>
  <c r="P130"/>
  <c r="BK130"/>
  <c r="J130"/>
  <c r="BE130"/>
  <c r="BI124"/>
  <c r="BH124"/>
  <c r="BG124"/>
  <c r="BF124"/>
  <c r="T124"/>
  <c r="R124"/>
  <c r="P124"/>
  <c r="BK124"/>
  <c r="J124"/>
  <c r="BE124"/>
  <c r="BI116"/>
  <c r="BH116"/>
  <c r="BG116"/>
  <c r="BF116"/>
  <c r="T116"/>
  <c r="R116"/>
  <c r="P116"/>
  <c r="BK116"/>
  <c r="J116"/>
  <c r="BE116"/>
  <c r="BI113"/>
  <c r="BH113"/>
  <c r="BG113"/>
  <c r="BF113"/>
  <c r="T113"/>
  <c r="R113"/>
  <c r="P113"/>
  <c r="BK113"/>
  <c r="J113"/>
  <c r="BE113"/>
  <c r="BI110"/>
  <c r="BH110"/>
  <c r="BG110"/>
  <c r="BF110"/>
  <c r="T110"/>
  <c r="R110"/>
  <c r="P110"/>
  <c r="BK110"/>
  <c r="J110"/>
  <c r="BE110"/>
  <c r="BI106"/>
  <c r="BH106"/>
  <c r="BG106"/>
  <c r="BF106"/>
  <c r="T106"/>
  <c r="R106"/>
  <c r="P106"/>
  <c r="BK106"/>
  <c r="J106"/>
  <c r="BE106"/>
  <c r="BI103"/>
  <c r="BH103"/>
  <c r="BG103"/>
  <c r="BF103"/>
  <c r="T103"/>
  <c r="R103"/>
  <c r="P103"/>
  <c r="BK103"/>
  <c r="J103"/>
  <c r="BE103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5"/>
  <c r="F37"/>
  <c r="BD55" i="1" s="1"/>
  <c r="BD54" s="1"/>
  <c r="W33" s="1"/>
  <c r="BH95" i="2"/>
  <c r="F36" s="1"/>
  <c r="BC55" i="1" s="1"/>
  <c r="BG95" i="2"/>
  <c r="F35"/>
  <c r="BB55" i="1" s="1"/>
  <c r="BB54" s="1"/>
  <c r="BF95" i="2"/>
  <c r="F34" s="1"/>
  <c r="BA55" i="1" s="1"/>
  <c r="BA54" s="1"/>
  <c r="T95" i="2"/>
  <c r="T94"/>
  <c r="T93" s="1"/>
  <c r="T92" s="1"/>
  <c r="R95"/>
  <c r="R94"/>
  <c r="P95"/>
  <c r="P94"/>
  <c r="P93" s="1"/>
  <c r="P92" s="1"/>
  <c r="AU55" i="1" s="1"/>
  <c r="AU54" s="1"/>
  <c r="BK95" i="2"/>
  <c r="BK94" s="1"/>
  <c r="J95"/>
  <c r="BE95" s="1"/>
  <c r="J89"/>
  <c r="J88"/>
  <c r="F88"/>
  <c r="F86"/>
  <c r="E84"/>
  <c r="J55"/>
  <c r="J54"/>
  <c r="F54"/>
  <c r="F52"/>
  <c r="E50"/>
  <c r="J18"/>
  <c r="E18"/>
  <c r="F89" s="1"/>
  <c r="F55"/>
  <c r="J17"/>
  <c r="J12"/>
  <c r="J86" s="1"/>
  <c r="J52"/>
  <c r="E7"/>
  <c r="E82"/>
  <c r="E48"/>
  <c r="AS54" i="1"/>
  <c r="L50"/>
  <c r="AM50"/>
  <c r="AM49"/>
  <c r="L49"/>
  <c r="AM47"/>
  <c r="L47"/>
  <c r="L45"/>
  <c r="L44"/>
  <c r="J33" i="3" l="1"/>
  <c r="AV56" i="1" s="1"/>
  <c r="AT56" s="1"/>
  <c r="F33" i="3"/>
  <c r="AZ56" i="1" s="1"/>
  <c r="BK93" i="2"/>
  <c r="J94"/>
  <c r="J61" s="1"/>
  <c r="W31" i="1"/>
  <c r="AX54"/>
  <c r="BK528" i="2"/>
  <c r="J528" s="1"/>
  <c r="J71" s="1"/>
  <c r="J529"/>
  <c r="J72" s="1"/>
  <c r="BK83" i="4"/>
  <c r="J84"/>
  <c r="J61" s="1"/>
  <c r="J33" i="2"/>
  <c r="AV55" i="1" s="1"/>
  <c r="F33" i="2"/>
  <c r="AZ55" i="1" s="1"/>
  <c r="AZ54" s="1"/>
  <c r="R93" i="2"/>
  <c r="R92" s="1"/>
  <c r="W30" i="1"/>
  <c r="AW54"/>
  <c r="AK30" s="1"/>
  <c r="BK82" i="3"/>
  <c r="J83"/>
  <c r="J61" s="1"/>
  <c r="BC54" i="1"/>
  <c r="F33" i="4"/>
  <c r="AZ57" i="1" s="1"/>
  <c r="E71" i="3"/>
  <c r="J52" i="4"/>
  <c r="F55"/>
  <c r="J33"/>
  <c r="AV57" i="1" s="1"/>
  <c r="AT57" s="1"/>
  <c r="J34" i="2"/>
  <c r="AW55" i="1" s="1"/>
  <c r="BK81" i="3" l="1"/>
  <c r="J81" s="1"/>
  <c r="J82"/>
  <c r="J60" s="1"/>
  <c r="W29" i="1"/>
  <c r="AV54"/>
  <c r="BK82" i="4"/>
  <c r="J82" s="1"/>
  <c r="J83"/>
  <c r="J60" s="1"/>
  <c r="W32" i="1"/>
  <c r="AY54"/>
  <c r="BK92" i="2"/>
  <c r="J92" s="1"/>
  <c r="J93"/>
  <c r="J60" s="1"/>
  <c r="AT55" i="1"/>
  <c r="AT54" l="1"/>
  <c r="AK29"/>
  <c r="J30" i="2"/>
  <c r="J59"/>
  <c r="J59" i="4"/>
  <c r="J30"/>
  <c r="J30" i="3"/>
  <c r="J59"/>
  <c r="AG57" i="1" l="1"/>
  <c r="AN57" s="1"/>
  <c r="J39" i="4"/>
  <c r="AG56" i="1"/>
  <c r="AN56" s="1"/>
  <c r="J39" i="3"/>
  <c r="AG55" i="1"/>
  <c r="J39" i="2"/>
  <c r="AG54" i="1" l="1"/>
  <c r="AN55"/>
  <c r="AK26" l="1"/>
  <c r="AK35" s="1"/>
  <c r="AN54"/>
</calcChain>
</file>

<file path=xl/sharedStrings.xml><?xml version="1.0" encoding="utf-8"?>
<sst xmlns="http://schemas.openxmlformats.org/spreadsheetml/2006/main" count="5318" uniqueCount="1158">
  <si>
    <t>Export Komplet</t>
  </si>
  <si>
    <t>VZ</t>
  </si>
  <si>
    <t>2.0</t>
  </si>
  <si>
    <t>ZAMOK</t>
  </si>
  <si>
    <t>False</t>
  </si>
  <si>
    <t>{45027032-b127-48e4-bad2-9ab8dae7ed5a}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</si>
  <si>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</si>
  <si>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</si>
  <si>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</si>
  <si>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</si>
  <si>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</si>
  <si>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</si>
  <si>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</si>
  <si>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</si>
  <si>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GP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</si>
  <si>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</si>
  <si>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</si>
  <si>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Polní cesta C05</t>
  </si>
  <si>
    <t>KSO:</t>
  </si>
  <si>
    <t/>
  </si>
  <si>
    <t>CC-CZ:</t>
  </si>
  <si>
    <t>Místo:</t>
  </si>
  <si>
    <t xml:space="preserve"> </t>
  </si>
  <si>
    <t>Datum:</t>
  </si>
  <si>
    <t>4. 5. 2017</t>
  </si>
  <si>
    <t>Zadavatel:</t>
  </si>
  <si>
    <t>IČ:</t>
  </si>
  <si>
    <t>ČR-SPÚ, Pobočka Svitavy</t>
  </si>
  <si>
    <t>DIČ:</t>
  </si>
  <si>
    <t>Uchazeč:</t>
  </si>
  <si>
    <t>Vyplň údaj</t>
  </si>
  <si>
    <t>Projektant:</t>
  </si>
  <si>
    <t>GAP Pardubice s.r.o.</t>
  </si>
  <si>
    <t>True</t>
  </si>
  <si>
    <t>Zpracovatel:</t>
  </si>
  <si>
    <t>Ing. Kunc</t>
  </si>
  <si>
    <t>Poznámka:</t>
  </si>
  <si>
    <t>KROS 4 verze 2017/I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</si>
  <si>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</si>
  <si>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</si>
  <si>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</si>
  <si>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</si>
  <si>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</si>
  <si>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</si>
  <si>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</si>
  <si>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</si>
  <si>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</si>
  <si>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</si>
  <si>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</si>
  <si>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</si>
  <si>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</si>
  <si>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</si>
  <si>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</si>
  <si>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</si>
  <si>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</si>
  <si>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</si>
  <si>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</si>
  <si>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</si>
  <si>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</si>
  <si>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</si>
  <si>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</si>
  <si>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</si>
  <si>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</si>
  <si>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</si>
  <si>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</si>
  <si>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</si>
  <si>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</si>
  <si>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</si>
  <si>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</si>
  <si>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</si>
  <si>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</si>
  <si>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</si>
  <si>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</si>
  <si>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</si>
  <si>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</si>
  <si>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</si>
  <si>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</si>
  <si>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</si>
  <si>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</t>
  </si>
  <si>
    <t>1</t>
  </si>
  <si>
    <t>{0afdd7c7-b575-4fe7-8862-d0cd6dcaeb6f}</t>
  </si>
  <si>
    <t>822 2</t>
  </si>
  <si>
    <t>2</t>
  </si>
  <si>
    <t>SO 01.1.</t>
  </si>
  <si>
    <t>Následná péče 1. rok</t>
  </si>
  <si>
    <t>{e68ad297-3279-4f56-b2ed-cc9186da7372}</t>
  </si>
  <si>
    <t>823 2</t>
  </si>
  <si>
    <t>VON</t>
  </si>
  <si>
    <t>Vedlejší a ostatní náklady</t>
  </si>
  <si>
    <t>{6f6b2da8-efca-4f6d-8f25-eb89406f3136}</t>
  </si>
  <si>
    <t>KRYCÍ LIST SOUPISU PRACÍ</t>
  </si>
  <si>
    <t>Objekt:</t>
  </si>
  <si>
    <t>SO 01 - Polní cesta C05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</si>
  <si>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</si>
  <si>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</si>
  <si>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</si>
  <si>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</si>
  <si>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</si>
  <si>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</si>
  <si>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</si>
  <si>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</si>
  <si>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</si>
  <si>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</si>
  <si>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</si>
  <si>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</si>
  <si>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</si>
  <si>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</si>
  <si>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</si>
  <si>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</si>
  <si>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</si>
  <si>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</si>
  <si>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</si>
  <si>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</si>
  <si>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</si>
  <si>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</si>
  <si>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</si>
  <si>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</si>
  <si>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</si>
  <si>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</si>
  <si>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</si>
  <si>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</si>
  <si>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</si>
  <si>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</si>
  <si>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</si>
  <si>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</si>
  <si>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</si>
  <si>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</si>
  <si>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</si>
  <si>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111201101</t>
  </si>
  <si>
    <t>Odstranění křovin a stromů průměru kmene do 100 mm i s kořeny z celkové plochy do 1000 m2</t>
  </si>
  <si>
    <t>m2</t>
  </si>
  <si>
    <t>CS ÚRS 2017 01</t>
  </si>
  <si>
    <t>4</t>
  </si>
  <si>
    <t>-900750837</t>
  </si>
  <si>
    <t>PP</t>
  </si>
  <si>
    <t>Odstranění křovin a stromů s odstraněním kořenů průměru kmene do 100 mm do sklonu terénu 1 : 5, při celkové ploše do 1 000 m2</t>
  </si>
  <si>
    <t>VV</t>
  </si>
  <si>
    <t>"živý plot - viz. Situace D.1.1.1." 100,0*1,0</t>
  </si>
  <si>
    <t>111201401</t>
  </si>
  <si>
    <t>Spálení křovin a stromů průměru kmene do 100 mm</t>
  </si>
  <si>
    <t>607198732</t>
  </si>
  <si>
    <t>Spálení odstraněných křovin a stromů na hromadách průměru kmene do 100 mm pro jakoukoliv plochu</t>
  </si>
  <si>
    <t>3</t>
  </si>
  <si>
    <t>111211131</t>
  </si>
  <si>
    <t>Spálení listnatého klestu se snášením D do 30 cm ve svahu do 1:3</t>
  </si>
  <si>
    <t>kus</t>
  </si>
  <si>
    <t>1614336088</t>
  </si>
  <si>
    <t>Pálení větví stromů se snášením na hromady listnatých v rovině nebo ve svahu do 1:3, průměru kmene do 30 cm</t>
  </si>
  <si>
    <t>7+16</t>
  </si>
  <si>
    <t>112101101</t>
  </si>
  <si>
    <t>Kácení stromů listnatých D kmene do 300 mm</t>
  </si>
  <si>
    <t>-291786996</t>
  </si>
  <si>
    <t>Kácení stromů s odřezáním kmene a s odvětvením listnatých, průměru kmene přes 100 do 300 mm</t>
  </si>
  <si>
    <t>"viz. TZ B.5" 6+1</t>
  </si>
  <si>
    <t>5</t>
  </si>
  <si>
    <t>112101121</t>
  </si>
  <si>
    <t>Kácení stromů jehličnatých D kmene do 300 mm</t>
  </si>
  <si>
    <t>-1290679165</t>
  </si>
  <si>
    <t>Kácení stromů s odřezáním kmene a s odvětvením jehličnatých bez odkornění, kmene průměru přes 100 do 300 mm</t>
  </si>
  <si>
    <t>"viz. TZ B.5" 24,0</t>
  </si>
  <si>
    <t>"úsek se změnou odvodnění" -8,0</t>
  </si>
  <si>
    <t>6</t>
  </si>
  <si>
    <t>112201101</t>
  </si>
  <si>
    <t>Odstranění pařezů D do 300 mm</t>
  </si>
  <si>
    <t>1406925196</t>
  </si>
  <si>
    <t>Odstranění pařezů s jejich vykopáním, vytrháním nebo odstřelením, s přesekáním kořenů průměru přes 100 do 300 mm</t>
  </si>
  <si>
    <t>7</t>
  </si>
  <si>
    <t>119001313</t>
  </si>
  <si>
    <t>Ruční vrty pro plotové sloupky a sazenice D do 300 mm</t>
  </si>
  <si>
    <t>m</t>
  </si>
  <si>
    <t>2084851441</t>
  </si>
  <si>
    <t>Ruční vrty pro plotové sloupky a sazenice průměru přes 200 do 300 mm</t>
  </si>
  <si>
    <t>"kůly (trvalá stabilizace hranic pozemků) - viz. TZ D.1." 36*0,8</t>
  </si>
  <si>
    <t>8</t>
  </si>
  <si>
    <t>121101101</t>
  </si>
  <si>
    <t>Sejmutí ornice s přemístěním na vzdálenost do 50 m</t>
  </si>
  <si>
    <t>m3</t>
  </si>
  <si>
    <t>1587588901</t>
  </si>
  <si>
    <t>Sejmutí ornice nebo lesní půdy s vodorovným přemístěním na hromady v místě upotřebení nebo na dočasné či trvalé skládky se složením, na vzdálenost do 50 m</t>
  </si>
  <si>
    <t>"cesta - viz. Hmotová tabulka H." 1964,0</t>
  </si>
  <si>
    <t>"cesta - úsek se změnou odvodnění" -30,4</t>
  </si>
  <si>
    <t>"drenážní žebra - viz. vzor. řez D.1.1.4." 24*2,0*0,3*0,3</t>
  </si>
  <si>
    <t>"nájezd + napojení na KÚ " (178,0+88,0)*0,3</t>
  </si>
  <si>
    <t>"rekonstrukce trub. vedení - viz. Situace D.1.1.1" 42,0*1,0*0,3</t>
  </si>
  <si>
    <t>"deponie k uložení zeminy" 1264,0*0,3</t>
  </si>
  <si>
    <t>9</t>
  </si>
  <si>
    <t>122202203</t>
  </si>
  <si>
    <t>Odkopávky a prokopávky nezapažené pro silnice objemu do 5000 m3 v hornině tř. 3</t>
  </si>
  <si>
    <t>-1907366527</t>
  </si>
  <si>
    <t>Odkopávky a prokopávky nezapažené pro silnice s přemístěním výkopku v příčných profilech na vzdálenost do 15 m nebo s naložením na dopravní prostředek v hornině tř. 3 přes 1 000 do 5 000 m3</t>
  </si>
  <si>
    <t>"cesta - viz. Hmotová tabulka H." 1276,2</t>
  </si>
  <si>
    <t>"úsek se změnou odvodnění" -29,08</t>
  </si>
  <si>
    <t>"pročištění příkopu na ZÚ" 40,0+10,0</t>
  </si>
  <si>
    <t>"nájezd + napojení na KÚ " (178,0+88,0)*0,1</t>
  </si>
  <si>
    <t>10</t>
  </si>
  <si>
    <t>131201101</t>
  </si>
  <si>
    <t>Hloubení jam nezapažených v hornině tř. 3 objemu do 100 m3</t>
  </si>
  <si>
    <t>749342570</t>
  </si>
  <si>
    <t>Hloubení nezapažených jam a zářezů s urovnáním dna do předepsaného profilu a spádu v hornině tř. 3 do 100 m3</t>
  </si>
  <si>
    <t>"předpolí stávajících TP v km 0,509 a km 1,242 - viz. TZ D.1" 2*3,6</t>
  </si>
  <si>
    <t>"předpolí vtok. šachty v km 0,308 - viz. D.1.1.4." 6,0*1,0*0,3</t>
  </si>
  <si>
    <t>"předpolí TP - viz. D.1.1.5." 2,0*2,25*0,5*2</t>
  </si>
  <si>
    <t>"trubky TP - viz. D.1.1.5." 14,1*2,3*1,1</t>
  </si>
  <si>
    <t>"vyústění drenáže (úsek se změnou odvodnění)" 0,85*0,4</t>
  </si>
  <si>
    <t>11</t>
  </si>
  <si>
    <t>131201201</t>
  </si>
  <si>
    <t>Hloubení jam zapažených v hornině tř. 3 objemu do 100 m3</t>
  </si>
  <si>
    <t>505225338</t>
  </si>
  <si>
    <t>Hloubení zapažených jam a zářezů s urovnáním dna do předepsaného profilu a spádu v hornině tř. 3 do 100 m3</t>
  </si>
  <si>
    <t>"vtoková šachta v km 0,308 - viz. D.1.1.4." 2,5*3,2*1,55</t>
  </si>
  <si>
    <t>12</t>
  </si>
  <si>
    <t>132201101</t>
  </si>
  <si>
    <t>Hloubení rýh š do 600 mm v hornině tř. 3 objemu do 100 m3</t>
  </si>
  <si>
    <t>830413369</t>
  </si>
  <si>
    <t>Hloubení zapažených i nezapažených rýh šířky do 600 mm s urovnáním dna do předepsaného profilu a spádu v hornině tř. 3 do 100 m3</t>
  </si>
  <si>
    <t>"drenážní žebra - viz. vzor. řez D.1.1.4." 24*2,0*0,3*0,2</t>
  </si>
  <si>
    <t>"obrubníky - vzor. př. řez D.1.1.4." (11,3+7+7+7+7+12+7+7+4+13,5)*0,5*0,2</t>
  </si>
  <si>
    <t>"drenáž (úsek se změnou odvodnění)" 8,7</t>
  </si>
  <si>
    <t>13</t>
  </si>
  <si>
    <t>132201201</t>
  </si>
  <si>
    <t>Hloubení rýh š do 2000 mm v hornině tř. 3 objemu do 100 m3</t>
  </si>
  <si>
    <t>2076210622</t>
  </si>
  <si>
    <t>Hloubení zapažených i nezapažených rýh šířky přes 600 do 2 000 mm s urovnáním dna do předepsaného profilu a spádu v hornině tř. 3 do 100 m3</t>
  </si>
  <si>
    <t>"ukonč. práh - viz. Situace D.1.1.1" 3*5,0*1,3*1,1</t>
  </si>
  <si>
    <t>"rekonstrukce trub. vedení - viz. Situace D.1.1.1" 42,0*1,0*1,0</t>
  </si>
  <si>
    <t>"základ čela TP" 2,0*1,3*0,7*2</t>
  </si>
  <si>
    <t>14</t>
  </si>
  <si>
    <t>133201101</t>
  </si>
  <si>
    <t>Hloubení šachet v hornině tř. 3 objemu do 100 m3</t>
  </si>
  <si>
    <t>-1980415034</t>
  </si>
  <si>
    <t>Hloubení zapažených i nezapažených šachet s případným nutným přemístěním výkopku ve výkopišti v hornině tř. 3 do 100 m3</t>
  </si>
  <si>
    <t>"sloupky závory" 2*0,3*0,3*0,8</t>
  </si>
  <si>
    <t>151101201</t>
  </si>
  <si>
    <t>Zřízení příložného pažení stěn výkopu hl do 4 m</t>
  </si>
  <si>
    <t>-881714389</t>
  </si>
  <si>
    <t>Zřízení pažení stěn výkopu bez rozepření nebo vzepření příložné, hloubky do 4 m</t>
  </si>
  <si>
    <t>"vtoková šachta v km 0,308" (2,5+3,2)*2*1,55</t>
  </si>
  <si>
    <t>16</t>
  </si>
  <si>
    <t>151101211</t>
  </si>
  <si>
    <t>Odstranění příložného pažení stěn hl do 4 m</t>
  </si>
  <si>
    <t>1900655611</t>
  </si>
  <si>
    <t>Odstranění pažení stěn výkopu s uložením pažin na vzdálenost do 3 m od okraje výkopu příložné, hloubky do 4 m</t>
  </si>
  <si>
    <t>17</t>
  </si>
  <si>
    <t>151101301</t>
  </si>
  <si>
    <t>Zřízení rozepření stěn při pažení příložném hl do 4 m</t>
  </si>
  <si>
    <t>617073615</t>
  </si>
  <si>
    <t>Zřízení rozepření zapažených stěn výkopů s potřebným přepažováním při roubení příložném, hloubky do 4 m</t>
  </si>
  <si>
    <t>"vtoková šachta v km 0,308" 2,5*3,2*1,55</t>
  </si>
  <si>
    <t>18</t>
  </si>
  <si>
    <t>151101311</t>
  </si>
  <si>
    <t>Odstranění rozepření stěn při pažení příložném hl do 4 m</t>
  </si>
  <si>
    <t>-392319520</t>
  </si>
  <si>
    <t>Odstranění rozepření stěn výkopů s uložením materiálu na vzdálenost do 3 m od okraje výkopu roubení příložného, hloubky do 4 m</t>
  </si>
  <si>
    <t>19</t>
  </si>
  <si>
    <t>162301101</t>
  </si>
  <si>
    <t>Vodorovné přemístění do 500 m výkopku/sypaniny z horniny tř. 1 až 4</t>
  </si>
  <si>
    <t>1446117713</t>
  </si>
  <si>
    <t>Vodorovné přemístění výkopku nebo sypaniny po suchu na obvyklém dopravním prostředku, bez naložení výkopku, avšak se složením bez rozhrnutí z horniny tř. 1 až 4 na vzdálenost přes 50 do 500 m</t>
  </si>
  <si>
    <t>"přesun zeminy na část násypu (nepokryje přesun v příčných profilech)" 90,0</t>
  </si>
  <si>
    <t>20</t>
  </si>
  <si>
    <t>162301102</t>
  </si>
  <si>
    <t>Vodorovné přemístění do 1000 m výkopku/sypaniny z horniny tř. 1 až 4</t>
  </si>
  <si>
    <t>159849103</t>
  </si>
  <si>
    <t>Vodorovné přemístění výkopku nebo sypaniny po suchu na obvyklém dopravním prostředku, bez naložení výkopku, avšak se složením bez rozhrnutí z horniny tř. 1 až 4 na vzdálenost přes 500 do 1 000 m</t>
  </si>
  <si>
    <t>"přebytečná ornice"2030,3-(65,0*0,2+56,4*0,3+(884,5+771,4)*0,1)-21,1</t>
  </si>
  <si>
    <t>"přebytečná zemina" 1323,7+49,5+12,4+19,9+67,1+0,1-(184,2+44,6)</t>
  </si>
  <si>
    <t>162301421</t>
  </si>
  <si>
    <t>Vodorovné přemístění pařezů do 5 km D do 300 mm</t>
  </si>
  <si>
    <t>1779723232</t>
  </si>
  <si>
    <t>Vodorovné přemístění větví, kmenů nebo pařezů s naložením, složením a dopravou do 5000 m pařezů kmenů, průměru přes 100 do 300 mm</t>
  </si>
  <si>
    <t>22</t>
  </si>
  <si>
    <t>162301921</t>
  </si>
  <si>
    <t>Příplatek k vodorovnému přemístění pařezů D 300 mm ZKD 5 km</t>
  </si>
  <si>
    <t>-690152842</t>
  </si>
  <si>
    <t>Vodorovné přemístění větví, kmenů nebo pařezů s naložením, složením a dopravou Příplatek k cenám za každých dalších i započatých 5000 m přes 5000 m pařezů kmenů, průměru přes 100 do 300 mm</t>
  </si>
  <si>
    <t>5*23</t>
  </si>
  <si>
    <t>23</t>
  </si>
  <si>
    <t>167101101</t>
  </si>
  <si>
    <t>Nakládání výkopku z hornin tř. 1 až 4 do 100 m3</t>
  </si>
  <si>
    <t>-488783058</t>
  </si>
  <si>
    <t>Nakládání, skládání a překládání neulehlého výkopku nebo sypaniny nakládání, množství do 100 m3, z hornin tř. 1 až 4</t>
  </si>
  <si>
    <t>"přebytečná zemina" 49,5+12,4+19,9+67,1+0,1-44,6</t>
  </si>
  <si>
    <t>24</t>
  </si>
  <si>
    <t>167101102</t>
  </si>
  <si>
    <t>Nakládání výkopku z hornin tř. 1 až 4 přes 100 m3</t>
  </si>
  <si>
    <t>1081792840</t>
  </si>
  <si>
    <t>Nakládání, skládání a překládání neulehlého výkopku nebo sypaniny nakládání, množství přes 100 m3, z hornin tř. 1 až 4</t>
  </si>
  <si>
    <t>"přebytečná ornice"2030,3-(65,0*0,2+56,4*0,3+(884,5+771,4)*0,1)</t>
  </si>
  <si>
    <t>"cesta - úsek se změnou odvodnění" -21,1</t>
  </si>
  <si>
    <t>25</t>
  </si>
  <si>
    <t>171101131</t>
  </si>
  <si>
    <t>Uložení sypaniny z hornin nesoudržných a soudržných střídavě do násypů zhutněných</t>
  </si>
  <si>
    <t>372474749</t>
  </si>
  <si>
    <t>Uložení sypaniny do násypů s rozprostřením sypaniny ve vrstvách a s hrubým urovnáním zhutněných s uzavřením povrchu násypu z hornin nesoudržných a soudržných střídavě ukládaných</t>
  </si>
  <si>
    <t>"cesta - viz. Hmotová tabulka H." 184,2</t>
  </si>
  <si>
    <t>26</t>
  </si>
  <si>
    <t>171201101</t>
  </si>
  <si>
    <t>Uložení sypaniny do násypů nezhutněných</t>
  </si>
  <si>
    <t>570765762</t>
  </si>
  <si>
    <t>Uložení sypaniny do násypů s rozprostřením sypaniny ve vrstvách a s hrubým urovnáním nezhutněných z jakýchkoliv hornin</t>
  </si>
  <si>
    <t>"nános z předpolí stáv. propustků" 2*2*5,0*0,2</t>
  </si>
  <si>
    <t>"nános z čištění stáv. propustků" 0,15+0,2+3,35</t>
  </si>
  <si>
    <t>27</t>
  </si>
  <si>
    <t>171209005R</t>
  </si>
  <si>
    <t>Skládkovné</t>
  </si>
  <si>
    <t>t</t>
  </si>
  <si>
    <t>-461154544</t>
  </si>
  <si>
    <t>"pařezy" 23*0,050</t>
  </si>
  <si>
    <t>28</t>
  </si>
  <si>
    <t>171209015R</t>
  </si>
  <si>
    <t>-716239972</t>
  </si>
  <si>
    <t>"vybourané trubky (rekonstrukce trub. vedení) " 1,302</t>
  </si>
  <si>
    <t>29</t>
  </si>
  <si>
    <t>174101101</t>
  </si>
  <si>
    <t>Zásyp jam, šachet rýh nebo kolem objektů sypaninou se zhutněním</t>
  </si>
  <si>
    <t>1879428427</t>
  </si>
  <si>
    <t>Zásyp sypaninou z jakékoliv horniny s uložením výkopku ve vrstvách se zhutněním jam, šachet, rýh nebo kolem objektů v těchto vykopávkách</t>
  </si>
  <si>
    <t>"ukonč. práh - viz. Situace D.1.1.1" 3*5,0*0,6*1,1</t>
  </si>
  <si>
    <t>"vtoková šachta v km 0,308" 2,5*3,2*1,55-(1,5*2,2*0,6+1,2*1,6*0,95)</t>
  </si>
  <si>
    <t>"základ čela TP" 2,0*0,6*0,7*2</t>
  </si>
  <si>
    <t>"trubky TP" 14,1*(2,3*1,1-1,3*1,3)</t>
  </si>
  <si>
    <t>30</t>
  </si>
  <si>
    <t>175151101</t>
  </si>
  <si>
    <t>Obsypání potrubí strojně sypaninou bez prohození, uloženou do 3 m</t>
  </si>
  <si>
    <t>2011562071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</si>
  <si>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</si>
  <si>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"rekonstrukce trub. vedení - viz. Situace D.1.1.1" 42,0*1,0*0,6</t>
  </si>
  <si>
    <t>31</t>
  </si>
  <si>
    <t>M</t>
  </si>
  <si>
    <t>583312000</t>
  </si>
  <si>
    <t>štěrkopísek netříděný zásypový materiál</t>
  </si>
  <si>
    <t>-1746472659</t>
  </si>
  <si>
    <t>25,2*1,67*1,01</t>
  </si>
  <si>
    <t>32</t>
  </si>
  <si>
    <t>181301103</t>
  </si>
  <si>
    <t>Rozprostření ornice tl vrstvy do 200 mm pl do 500 m2 v rovině nebo ve svahu do 1:5</t>
  </si>
  <si>
    <t>1198916295</t>
  </si>
  <si>
    <t>Rozprostření a urovnání ornice v rovině nebo ve svahu sklonu do 1:5 při souvislé ploše do 500 m2, tl. vrstvy přes 150 do 200 mm</t>
  </si>
  <si>
    <t>"rozšíření odbočov. oblouku (prosypání rovnaniny)" 65,0</t>
  </si>
  <si>
    <t>33</t>
  </si>
  <si>
    <t>181301105</t>
  </si>
  <si>
    <t>Rozprostření ornice tl vrstvy do 300 mm pl do 500 m2 v rovině nebo ve svahu do 1:5</t>
  </si>
  <si>
    <t>879426570</t>
  </si>
  <si>
    <t>Rozprostření a urovnání ornice v rovině nebo ve svahu sklonu do 1:5 při souvislé ploše do 500 m2, tl. vrstvy přes 250 do 300 mm</t>
  </si>
  <si>
    <t>"drenážní žebra - viz. vzor. řez D.1.1.4." 24*2,0*0,3</t>
  </si>
  <si>
    <t>"rekonstrukce trub. vedení - viz. Situace D.1.1.1" 42,0*1,0</t>
  </si>
  <si>
    <t>34</t>
  </si>
  <si>
    <t>181301111</t>
  </si>
  <si>
    <t>Rozprostření ornice tl vrstvy do 100 mm pl přes 500 m2 v rovině nebo ve svahu do 1:5</t>
  </si>
  <si>
    <t>216677663</t>
  </si>
  <si>
    <t>Rozprostření a urovnání ornice v rovině nebo ve svahu sklonu do 1:5 při souvislé ploše přes 500 m2, tl. vrstvy do 100 mm</t>
  </si>
  <si>
    <t>"cesta - viz. Hmotová tabulka H." 1655,9-(359,0+412,4)</t>
  </si>
  <si>
    <t>35</t>
  </si>
  <si>
    <t>181301115</t>
  </si>
  <si>
    <t>Rozprostření ornice tl vrstvy do 300 mm pl přes 500 m2 v rovině nebo ve svahu do 1:5</t>
  </si>
  <si>
    <t>-2093759378</t>
  </si>
  <si>
    <t>Rozprostření a urovnání ornice v rovině nebo ve svahu sklonu do 1:5 při souvislé ploše přes 500 m2, tl. vrstvy přes 250 do 300 mm</t>
  </si>
  <si>
    <t>"přebytečná ornice" 1813,7/0,3</t>
  </si>
  <si>
    <t>"deponie k uložení zeminy (zpětné rozprostření)" 1264,0</t>
  </si>
  <si>
    <t>36</t>
  </si>
  <si>
    <t>181411121</t>
  </si>
  <si>
    <t>Založení lučního trávníku výsevem plochy do 1000 m2 v rovině a ve svahu do 1:5</t>
  </si>
  <si>
    <t>1622162188</t>
  </si>
  <si>
    <t>Založení trávníku na půdě předem připravené plochy do 1000 m2 výsevem včetně utažení lučního v rovině nebo na svahu do 1:5</t>
  </si>
  <si>
    <t>37</t>
  </si>
  <si>
    <t>181411123</t>
  </si>
  <si>
    <t>Založení lučního trávníku výsevem plochy do 1000 m2 ve svahu do 1:1</t>
  </si>
  <si>
    <t>-1063074484</t>
  </si>
  <si>
    <t>Založení trávníku na půdě předem připravené plochy do 1000 m2 výsevem včetně utažení lučního na svahu přes 1:2 do 1:1</t>
  </si>
  <si>
    <t>"cesta - viz. Hmotová tabulka H. (SV+SN)" 359,0+412,4</t>
  </si>
  <si>
    <t>"cesta - úsek se změnou odvodnění" 131,95</t>
  </si>
  <si>
    <t>38</t>
  </si>
  <si>
    <t>00599009R</t>
  </si>
  <si>
    <t>Protierozní směs UNI-14</t>
  </si>
  <si>
    <t>kg</t>
  </si>
  <si>
    <t>-112296359</t>
  </si>
  <si>
    <t>P</t>
  </si>
  <si>
    <t>Poznámka k položce:_x000D_
jílek mnohokvětý (Lolium multiflorum) 10 %_x000D_
jílek vytrvalý 2n (Lolium perenne) 30 %_x000D_
kostřava červená dlouze výběžkatá (Festuca rubra rubra) 10 %_x000D_
kostřava červená krátce výběžkatá (Festuca rubra trichophylla) 15 %_x000D_
kostřava rákosovitá (Festuca arundinacea) 25 %_x000D_
lipnice luční (Poa pratensis) 10 %_x000D_
Před výsevem bude provedeno dodatečné přimíchání 2 % štírovníku růžkatého (Lotus corniculatus), 2 % úročníku bolhoje (Anthyllis vulneraria) a 5 % jetele plazivého (Trifolium repens) do výsevku.</t>
  </si>
  <si>
    <t>"45 kg/ha" (1005,9+903,35)*0,0045*1,03</t>
  </si>
  <si>
    <t>39</t>
  </si>
  <si>
    <t>181951102</t>
  </si>
  <si>
    <t>Úprava pláně v hornině tř. 1 až 4 se zhutněním</t>
  </si>
  <si>
    <t>-1273255251</t>
  </si>
  <si>
    <t>Úprava pláně vyrovnáním výškových rozdílů v hornině tř. 1 až 4 se zhutněním</t>
  </si>
  <si>
    <t>"cesta - viz. Hmotová tabulka H. (vč. rozšíření )" 6977,4</t>
  </si>
  <si>
    <t>"výhybny  " 270,4</t>
  </si>
  <si>
    <t>"sjezdy " 103,5</t>
  </si>
  <si>
    <t>"nájezd + napojení na KÚ - viz. Hmotová tabulka H. " 371,4</t>
  </si>
  <si>
    <t>"nájezd z kameniva (předpolí ukonč. prahu) " 13,5</t>
  </si>
  <si>
    <t>40</t>
  </si>
  <si>
    <t>182101101</t>
  </si>
  <si>
    <t>Svahování v zářezech v hornině tř. 1 až 4</t>
  </si>
  <si>
    <t>-922213105</t>
  </si>
  <si>
    <t>Svahování trvalých svahů do projektovaných profilů s potřebným přemístěním výkopku při svahování v zářezech v hornině tř. 1 až 4</t>
  </si>
  <si>
    <t>"cesta - viz. Hmotová tabulka H." 359,0</t>
  </si>
  <si>
    <t>"pročištění příkopu na ZÚ" 11,0*0,6+6,3*1,3+4,2*2,0+56,0*0,6+2,0*2,5</t>
  </si>
  <si>
    <t>41</t>
  </si>
  <si>
    <t>182201101</t>
  </si>
  <si>
    <t>Svahování násypů</t>
  </si>
  <si>
    <t>1516017378</t>
  </si>
  <si>
    <t>Svahování trvalých svahů do projektovaných profilů s potřebným přemístěním výkopku při svahování násypů v jakékoliv hornině</t>
  </si>
  <si>
    <t>"cesta - viz. Hmotová tabulka H." 412,4</t>
  </si>
  <si>
    <t>42</t>
  </si>
  <si>
    <t>182301123</t>
  </si>
  <si>
    <t>Rozprostření ornice pl do 500 m2 ve svahu přes 1:5 tl vrstvy do 200 mm</t>
  </si>
  <si>
    <t>-334057769</t>
  </si>
  <si>
    <t>Rozprostření a urovnání ornice ve svahu sklonu přes 1:5 při souvislé ploše do 500 m2, tl. vrstvy přes 150 do 200 mm</t>
  </si>
  <si>
    <t>43</t>
  </si>
  <si>
    <t>182301131</t>
  </si>
  <si>
    <t>Rozprostření ornice pl přes 500 m2 ve svahu přes 1:5 tl vrstvy do 100 mm</t>
  </si>
  <si>
    <t>-829157297</t>
  </si>
  <si>
    <t>Rozprostření a urovnání ornice ve svahu sklonu přes 1:5 při souvislé ploše přes 500 m2, tl. vrstvy do 100 mm</t>
  </si>
  <si>
    <t>44</t>
  </si>
  <si>
    <t>184818112</t>
  </si>
  <si>
    <t>Vyvětvení a tvarový ořez dřevin v do 5 m s odnesením odpadu do 200 m a spálením</t>
  </si>
  <si>
    <t>-1775263706</t>
  </si>
  <si>
    <t>Vyvětvení a tvarový ořez dřevin s úpravou koruny při výšce stromu přes 3 do 5 m</t>
  </si>
  <si>
    <t>"viz. TZ B." 20,0</t>
  </si>
  <si>
    <t>Zakládání</t>
  </si>
  <si>
    <t>45</t>
  </si>
  <si>
    <t>211531111</t>
  </si>
  <si>
    <t>Výplň odvodňovacích žeber nebo trativodů kamenivem hrubým drceným frakce 16 až 63 mm</t>
  </si>
  <si>
    <t>1250611775</t>
  </si>
  <si>
    <t>Výplň kamenivem do rýh odvodňovacích žeber nebo trativodů bez zhutnění, s úpravou povrchu výplně kamenivem hrubým drceným frakce 16 až 63 mm</t>
  </si>
  <si>
    <t xml:space="preserve">Poznámka k položce:_x000D_
kamenivo fr. 32-63 mm_x000D_
</t>
  </si>
  <si>
    <t>"drenážní žebra - viz. Hmotová tabulka H." 24*2,0*0,3*0,3</t>
  </si>
  <si>
    <t>46</t>
  </si>
  <si>
    <t>211971121</t>
  </si>
  <si>
    <t>Zřízení opláštění žeber nebo trativodů geotextilií v rýze nebo zářezu sklonu přes 1:2 š do 2,5 m</t>
  </si>
  <si>
    <t>-1715620556</t>
  </si>
  <si>
    <t>Zřízení opláštění výplně z geotextilie odvodňovacích žeber nebo trativodů v rýze nebo zářezu se stěnami svislými nebo šikmými o sklonu přes 1:2 při rozvinuté šířce opláštění do 2,5 m</t>
  </si>
  <si>
    <t>"drenážní žebra - viz. Hmotová tabulka H." 24*2,0*0,3*4</t>
  </si>
  <si>
    <t>47</t>
  </si>
  <si>
    <t>693110640</t>
  </si>
  <si>
    <t>geotextilie netkaná 500 g/m2</t>
  </si>
  <si>
    <t>19117882</t>
  </si>
  <si>
    <t>geotextilie z polyesterových vláken netkaná, 500 g/m2</t>
  </si>
  <si>
    <t>57,6*1,02</t>
  </si>
  <si>
    <t>48</t>
  </si>
  <si>
    <t>212755214</t>
  </si>
  <si>
    <t>Trativody z drenážních trubek plastových flexibilních D 100 mm bez lože</t>
  </si>
  <si>
    <t>-911333741</t>
  </si>
  <si>
    <t>Trativody bez lože z drenážních trubek plastových flexibilních D 100 mm</t>
  </si>
  <si>
    <t>"drenáž (úsek se změnou odvodnění)" 116,0</t>
  </si>
  <si>
    <t>49</t>
  </si>
  <si>
    <t>273313511</t>
  </si>
  <si>
    <t>Základové desky z betonu tř. C 12/15 XA1</t>
  </si>
  <si>
    <t>1468842158</t>
  </si>
  <si>
    <t>Základy z betonu prostého desky z betonu kamenem neprokládaného tř. C 12/15 XA1</t>
  </si>
  <si>
    <t>"ukonč. práh - viz. Hmotová tabulka H." 3*5,0*0,7*0,1</t>
  </si>
  <si>
    <t>"vtoková šachta v km 0,308 - viz. D.1.1.4." 1,5*2,2*0,1</t>
  </si>
  <si>
    <t>"základ čela TP - viz. D.1.1.5." 2,0*0,7*0,1*2</t>
  </si>
  <si>
    <t>50</t>
  </si>
  <si>
    <t>273351215</t>
  </si>
  <si>
    <t>Zřízení bednění stěn základových desek</t>
  </si>
  <si>
    <t>1440489708</t>
  </si>
  <si>
    <t>Bednění základových stěn desek svislé nebo šikmé (odkloněné), půdorysně přímé nebo zalomené ve volných nebo zapažených jámách, rýhách, šachtách, včetně případných vzpěr zřízení</t>
  </si>
  <si>
    <t>"ukonč. práh " 3*(5,0+0,7)*2*0,1</t>
  </si>
  <si>
    <t>"vtoková šachta v km 0,308" (1,5+2,2)*2*0,1</t>
  </si>
  <si>
    <t>"základ čela TP" (2,0+0,7)*2*0,1*2</t>
  </si>
  <si>
    <t>51</t>
  </si>
  <si>
    <t>273351216</t>
  </si>
  <si>
    <t>Odstranění bednění stěn základových desek</t>
  </si>
  <si>
    <t>-2092722010</t>
  </si>
  <si>
    <t>Bednění základových stěn desek svislé nebo šikmé (odkloněné), půdorysně přímé nebo zalomené ve volných nebo zapažených jámách, rýhách, šachtách, včetně případných vzpěr odstranění</t>
  </si>
  <si>
    <t>52</t>
  </si>
  <si>
    <t>274322511</t>
  </si>
  <si>
    <t>Základové pasy ze ŽB se zvýšenými nároky na prostředí tř. C 20/25 XF1, XA1</t>
  </si>
  <si>
    <t>1627066504</t>
  </si>
  <si>
    <t>Základy z betonu železového (bez výztuže) pasy z betonu se zvýšenými nároky na prostředí tř. C 20/25</t>
  </si>
  <si>
    <t>"ukonč. práh - viz. Hmotová tabulka H." 10,88</t>
  </si>
  <si>
    <t>"základ vtokové šachty v km 0,308 - viz. D.1.1.4." 1,5*2,2*0,5</t>
  </si>
  <si>
    <t>53</t>
  </si>
  <si>
    <t>274351215</t>
  </si>
  <si>
    <t>Zřízení bednění stěn základových pasů</t>
  </si>
  <si>
    <t>-510542985</t>
  </si>
  <si>
    <t>Bednění základových stěn pasů svislé nebo šikmé (odkloněné), půdorysně přímé nebo zalomené ve volných nebo zapažených jámách, rýhách, šachtách, včetně případných vzpěr zřízení</t>
  </si>
  <si>
    <t>"ukonč. práh" 3*(5,0+0,7)*2*1,0</t>
  </si>
  <si>
    <t>"základ vtokové šachty v km 0,308" (1,5+2,2)*2*0,5</t>
  </si>
  <si>
    <t>54</t>
  </si>
  <si>
    <t>274351216</t>
  </si>
  <si>
    <t>Odstranění bednění stěn základových pasů</t>
  </si>
  <si>
    <t>883543779</t>
  </si>
  <si>
    <t>Bednění základových stěn pasů svislé nebo šikmé (odkloněné), půdorysně přímé nebo zalomené ve volných nebo zapažených jámách, rýhách, šachtách, včetně případných vzpěr odstranění</t>
  </si>
  <si>
    <t>55</t>
  </si>
  <si>
    <t>274362021</t>
  </si>
  <si>
    <t>Výztuž základových pásů svařovanými sítěmi Kari</t>
  </si>
  <si>
    <t>-2001752341</t>
  </si>
  <si>
    <t>Výztuž základů pasů ze svařovaných sítí z drátů typu KARI</t>
  </si>
  <si>
    <t>"ukonč. práh - viz. Situace D.1.1.1" 56,49*5,4*0,001</t>
  </si>
  <si>
    <t>"základ vtokové šachty v km 0,308 - viz. D.1.1.4." ((1,4+2,1)*2*0,4+1,4*2,1*2)*5,4*0,001</t>
  </si>
  <si>
    <t>56</t>
  </si>
  <si>
    <t>275313711</t>
  </si>
  <si>
    <t>Základové patky z betonu tř. C 20/25 XF1, XA1</t>
  </si>
  <si>
    <t>-1682682606</t>
  </si>
  <si>
    <t>Základy z betonu prostého patky a bloky z betonu kamenem neprokládaného tř. C 20/25 XF1, XA1</t>
  </si>
  <si>
    <t>Svislé a kompletní konstrukce</t>
  </si>
  <si>
    <t>57</t>
  </si>
  <si>
    <t>317321118</t>
  </si>
  <si>
    <t>Mostní římsy ze ŽB C 30/37</t>
  </si>
  <si>
    <t>-1454396099</t>
  </si>
  <si>
    <t>Římsy ze železového betonu C 30/37</t>
  </si>
  <si>
    <t>"římsy čel na stávajících TP v km 0,509 a km 1,242 - viz. TZ D.1" 2*2*6,7*0,7*0,25</t>
  </si>
  <si>
    <t>58</t>
  </si>
  <si>
    <t>317353121</t>
  </si>
  <si>
    <t>Bednění mostních říms všech tvarů - zřízení</t>
  </si>
  <si>
    <t>-1268583599</t>
  </si>
  <si>
    <t>Bednění mostní římsy zřízení všech tvarů</t>
  </si>
  <si>
    <t>"římsy čel na stávajících TP v km 0,509 a km 1,242 - viz. TZ D.1" 2*2*(6,7+0,7)*2*0,25</t>
  </si>
  <si>
    <t>59</t>
  </si>
  <si>
    <t>317353221</t>
  </si>
  <si>
    <t>Bednění mostních říms všech tvarů - odstranění</t>
  </si>
  <si>
    <t>270418516</t>
  </si>
  <si>
    <t>Bednění mostní římsy odstranění všech tvarů</t>
  </si>
  <si>
    <t>60</t>
  </si>
  <si>
    <t>317361411</t>
  </si>
  <si>
    <t>Výztuž mostních říms ze svařovaných sítí do 6 kg/m2</t>
  </si>
  <si>
    <t>1755789156</t>
  </si>
  <si>
    <t>Výztuž mostních železobetonových říms ze svařovaných sítí do 6 kg/m2</t>
  </si>
  <si>
    <t>"římsy čel na stávajících TP " 2*2*6,6*(0,6+0,15)*2*5,4*0,001</t>
  </si>
  <si>
    <t>61</t>
  </si>
  <si>
    <t>321321115</t>
  </si>
  <si>
    <t>Konstrukce vodních staveb ze ŽB mrazuvzdorného tř. C 25/30 XC4, XF3</t>
  </si>
  <si>
    <t>-1196149290</t>
  </si>
  <si>
    <t>Konstrukce z betonu vodních staveb přehrad, jezů a plavebních komor, spodní stavby vodních elektráren, jader přehrad, odběrných věží a výpustných zařízení, opěrných zdí, šachet, šachtic a ostatních konstrukcí železového pro prostředí s mrazovými cykly tř. C 25/30</t>
  </si>
  <si>
    <t>"základ čela TP - viz. D.1.1.5." 2,0*0,7*0,6*2</t>
  </si>
  <si>
    <t>"podkl. trámky - viz. D.1.1.5." 6*2*1,0*0,3*0,3</t>
  </si>
  <si>
    <t>"obetonování trub - viz. D.1.1.5." 13,4*(1,3*1,2-3,14*0,4*0,4)</t>
  </si>
  <si>
    <t>62</t>
  </si>
  <si>
    <t>321321116</t>
  </si>
  <si>
    <t>Konstrukce vodních staveb ze ŽB mrazuvzdorného tř. C 30/37 XC4, XF3</t>
  </si>
  <si>
    <t>-1225778014</t>
  </si>
  <si>
    <t>Konstrukce z betonu vodních staveb přehrad, jezů a plavebních komor, spodní stavby vodních elektráren, jader přehrad, odběrných věží a výpustných zařízení, opěrných zdí, šachet, šachtic a ostatních konstrukcí železového pro prostředí s mrazovými cykly tř. C 30/37 XC4, XF3</t>
  </si>
  <si>
    <t>"vtoková šachta v km 0,308 - viz. D.1.1.4." (1,6*1,3+1,0*0,6+2*0,9*0,95)*0,3-3,14*0,15*0,15*0,3*2</t>
  </si>
  <si>
    <t>63</t>
  </si>
  <si>
    <t>321351010</t>
  </si>
  <si>
    <t>Bednění konstrukcí vodních staveb rovinné - zřízení</t>
  </si>
  <si>
    <t>1882434132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</si>
  <si>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</si>
  <si>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"vtoková šachta v km 0,308" 1,6*(1,3+0,6)+2*(0,3*1,3+0,9*0,95)+1,0*(1,3+0,6)+2*0,6*0,95</t>
  </si>
  <si>
    <t>"podkl. trámky - viz. D.1.1.5." 6*2*(1,0+0,3)*2*0,3</t>
  </si>
  <si>
    <t>"základ čela TP" (2,0+0,7)*2*0,6*2</t>
  </si>
  <si>
    <t>"obetonování trub" 13,4*1,0*2</t>
  </si>
  <si>
    <t>64</t>
  </si>
  <si>
    <t>321352010</t>
  </si>
  <si>
    <t>Bednění konstrukcí vodních staveb rovinné - odstranění</t>
  </si>
  <si>
    <t>272364439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</si>
  <si>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</si>
  <si>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65</t>
  </si>
  <si>
    <t>321368211</t>
  </si>
  <si>
    <t>Výztuž železobetonových konstrukcí vodních staveb ze svařovaných sítí</t>
  </si>
  <si>
    <t>-2051202189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</si>
  <si>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svařované sítě z ocelových tažených drátů jakéhokoliv druhu oceli jakéhokoliv průměru a roztečí</t>
  </si>
  <si>
    <t>"vtoková šachta v km 0,308 - viz. D.1.1.4. (odpočet základu)" 18,12*5,4*0,001-0,047</t>
  </si>
  <si>
    <t>"propustek (základ čela + obetonování trub + podkl. trámky) - viz. D.1.1.5." 73,02*5,4*0,001</t>
  </si>
  <si>
    <t>66</t>
  </si>
  <si>
    <t>338950143</t>
  </si>
  <si>
    <t>Osazení kůlů jednotlivě ve svahu do 1:5 se zadusáním do zeminy výška kůlu nad zemí do 1,5 m</t>
  </si>
  <si>
    <t>115380790</t>
  </si>
  <si>
    <t>Osazení dřevěných kůlových konstrukcí svislých Příplatek k cenám jednotlivých kůlů do jam se zadusáním do zeminy, výšky kůlů nad terénem přes 1,0 do 1,5 m</t>
  </si>
  <si>
    <t>"trvalá stabilizace hranic pozemků - viz. TZ D.1." 36,0</t>
  </si>
  <si>
    <t>67</t>
  </si>
  <si>
    <t>60599005R</t>
  </si>
  <si>
    <t>Kůl dubový D 20 cm, dl. 2 m odkorněný</t>
  </si>
  <si>
    <t>ks</t>
  </si>
  <si>
    <t>263271466</t>
  </si>
  <si>
    <t xml:space="preserve">Poznámka k položce:_x000D_
- 
lze nahradit akátovým dřevem_x000D_
</t>
  </si>
  <si>
    <t>Vodorovné konstrukce</t>
  </si>
  <si>
    <t>68</t>
  </si>
  <si>
    <t>451311521</t>
  </si>
  <si>
    <t>Podklad pro dlažbu z betonu prostého mrazuvzdorného tř. C 25/30 vrstva tl nad 100 do 150 mm</t>
  </si>
  <si>
    <t>-2067945104</t>
  </si>
  <si>
    <t>Podklad z prostého betonu pod dlažbu pro prostředí s mrazovými cykly, ve vrstvě tl. přes 100 do 150 mm</t>
  </si>
  <si>
    <t>"šikmá čela TP" 2,0*0,9+2,8*0,75</t>
  </si>
  <si>
    <t>"vyústění drenáže (úsek se změnou odvodnění)" 0,85</t>
  </si>
  <si>
    <t>69</t>
  </si>
  <si>
    <t>451571111</t>
  </si>
  <si>
    <t>Lože pod dlažby ze štěrkopísku vrstva tl do 100 mm</t>
  </si>
  <si>
    <t>-1830334242</t>
  </si>
  <si>
    <t>Lože pod dlažby ze štěrkopísků, tl. vrstvy do 100 mm</t>
  </si>
  <si>
    <t>"předpolí TP - viz. D.1.1.5." 2,0*2,6*2</t>
  </si>
  <si>
    <t>70</t>
  </si>
  <si>
    <t>451573111</t>
  </si>
  <si>
    <t>Lože pod potrubí otevřený výkop ze štěrkopísku</t>
  </si>
  <si>
    <t>-624428153</t>
  </si>
  <si>
    <t>Lože pod potrubí, stoky a drobné objekty v otevřeném výkopu z písku a štěrkopísku do 63 mm</t>
  </si>
  <si>
    <t>"rekonstrukce trub. vedení - viz. Situace D.1.1.1" 42,0*1,0*0,1</t>
  </si>
  <si>
    <t>71</t>
  </si>
  <si>
    <t>463212111</t>
  </si>
  <si>
    <t>Rovnanina z lomového kamene upraveného s vyklínováním spár úlomky kamene</t>
  </si>
  <si>
    <t>1113993464</t>
  </si>
  <si>
    <t>Rovnanina z lomového kamene upraveného, tříděného jakékoliv tloušťky rovnaniny s vyklínováním spár a dutin úlomky kamene</t>
  </si>
  <si>
    <t>"rozšíření odbočov. oblouku - viz. Situace D.1.1.1." 65,0*0,4</t>
  </si>
  <si>
    <t>"předpolí TP - viz. D.1.1.5." 2,0*2,25*0,4*2</t>
  </si>
  <si>
    <t>72</t>
  </si>
  <si>
    <t>464531112</t>
  </si>
  <si>
    <t>Pohoz z hrubého drceného kamenivo zrno 63 až 125 mm z terénu</t>
  </si>
  <si>
    <t>1602851377</t>
  </si>
  <si>
    <t>Pohoz dna nebo svahů jakékoliv tloušťky z hrubého drceného kameniva, z terénu, frakce 63 - 125 mm</t>
  </si>
  <si>
    <t>"předpolí vtok. šachty v km 0,308" 6,0*1,0*0,3</t>
  </si>
  <si>
    <t>73</t>
  </si>
  <si>
    <t>465513227</t>
  </si>
  <si>
    <t>Dlažba z lomového kamene na cementovou maltu s vyspárováním tl 250 mm pro hydromeliorace</t>
  </si>
  <si>
    <t>1423551105</t>
  </si>
  <si>
    <t>Dlažba z lomového kamene lomařsky upraveného na cementovou maltu, s vyspárováním cementovou maltou, tl. kamene 250 mm</t>
  </si>
  <si>
    <t>Komunikace pozemní</t>
  </si>
  <si>
    <t>74</t>
  </si>
  <si>
    <t>561081131</t>
  </si>
  <si>
    <t>Zřízení podkladu ze zeminy upravené vápnem, cementem, směsnými pojivy tl 500 mm plochy přes 5000 m2</t>
  </si>
  <si>
    <t>1937141837</t>
  </si>
  <si>
    <t>Zřízení podkladu ze zeminy upravené hydraulickými pojivy vápnem, cementem nebo směsnými pojivy (materiál ve specifikaci) s rozprostřením, promísením, vlhčením, zhutněním a ošetřením vodou plochy přes 5 000 m2, tloušťka po zhutnění přes 450 do 500 mm</t>
  </si>
  <si>
    <t>"cesta - viz. Hmotová tabulka H. = ÚP (vč. rozšíření )" 6977,4</t>
  </si>
  <si>
    <t>"výhybny - viz. Hmotová tabulka H. " 94,64/0,35</t>
  </si>
  <si>
    <t>"sjezdy - viz. Hmotová tabulka H. " 103,5</t>
  </si>
  <si>
    <t>"nájezd + napojení na KÚ " 371,4</t>
  </si>
  <si>
    <t>75</t>
  </si>
  <si>
    <t>585301620</t>
  </si>
  <si>
    <t>vápno CL 80-Q JM nehašené VL</t>
  </si>
  <si>
    <t>-132142555</t>
  </si>
  <si>
    <t>vápno nehašené vzdušné CL 80 jemně mleté VL</t>
  </si>
  <si>
    <t>"viz. vzorový řez D.1.1.4. - 30kg/m2" 7722,7*30,0*0,001</t>
  </si>
  <si>
    <t>76</t>
  </si>
  <si>
    <t>564751111</t>
  </si>
  <si>
    <t>Podklad z kameniva hrubého drceného vel. 32-63 mm tl 150 mm</t>
  </si>
  <si>
    <t>1416027405</t>
  </si>
  <si>
    <t>Podklad nebo kryt z kameniva hrubého drceného vel. 32-63 mm s rozprostřením a zhutněním, po zhutnění tl. 150 mm</t>
  </si>
  <si>
    <t>"nájezd z kameniva tl. 30 cm (předpolí ukonč. prahu) " 13,5*2</t>
  </si>
  <si>
    <t>77</t>
  </si>
  <si>
    <t>564851111</t>
  </si>
  <si>
    <t>Podklad ze štěrkodrtě ŠD tl 150 mm</t>
  </si>
  <si>
    <t>1596239819</t>
  </si>
  <si>
    <t>Podklad ze štěrkodrti ŠD s rozprostřením a zhutněním, po zhutnění tl. 150 mm</t>
  </si>
  <si>
    <t>Poznámka k položce:_x000D_
ŠD fr 0-32 mm</t>
  </si>
  <si>
    <t>"cesta - viz. Hmotová tabulka H." (2408,08-6977,4*0,2)/0,15</t>
  </si>
  <si>
    <t>"nájezd + napojení na KÚ - viz. Hmotová tabulka H. " 130,0/0,35</t>
  </si>
  <si>
    <t>78</t>
  </si>
  <si>
    <t>564861111</t>
  </si>
  <si>
    <t>Podklad ze štěrkodrtě ŠD tl 200 mm</t>
  </si>
  <si>
    <t>-341107370</t>
  </si>
  <si>
    <t>Podklad ze štěrkodrti ŠD s rozprostřením a zhutněním, po zhutnění tl. 200 mm</t>
  </si>
  <si>
    <t>Poznámka k položce:_x000D_
ŠD fr 32-63 mm</t>
  </si>
  <si>
    <t>"cesta - viz. Hmotová tabulka H. = ÚP" 6977,4</t>
  </si>
  <si>
    <t>"nájezd + napojení na KÚ - viz. Hmotová tabulka H." 130,0/0,35</t>
  </si>
  <si>
    <t>79</t>
  </si>
  <si>
    <t>565165121</t>
  </si>
  <si>
    <t>Asfaltový beton vrstva podkladní ACP 16+ (obalované kamenivo OKS) tl 80 mm š přes 3 m</t>
  </si>
  <si>
    <t>1132263499</t>
  </si>
  <si>
    <t>Asfaltový beton vrstva podkladní ACP 16+ (obalované kamenivo střednězrnné - OKS) s rozprostřením a zhutněním v pruhu šířky přes 3 m, po zhutnění tl. 80 mm</t>
  </si>
  <si>
    <t>"cesta - viz. Hmotová tabulka H." 467,78/0,08</t>
  </si>
  <si>
    <t>"výhybny - viz. Hmotová tabulka H. " 18,72/0,08</t>
  </si>
  <si>
    <t>"sjezdy - viz. Hmotová tabulka H. " 1,66/0,08</t>
  </si>
  <si>
    <t>"nájezd + napojení na KÚ - viz. Hmotová tabulka H." 28,8/0,08</t>
  </si>
  <si>
    <t>80</t>
  </si>
  <si>
    <t>567541111</t>
  </si>
  <si>
    <t>Recyklace podkladu za studena na místě - rozpojení a reprofilace tl 300 mm plochy do 1000 m2</t>
  </si>
  <si>
    <t>-1654615381</t>
  </si>
  <si>
    <t>Recyklace podkladní vrstvy za studena na místě rozpojení a reprofilace podkladu s hutněním plochy do 1 000 m2, tloušťky přes 200 do 300 mm</t>
  </si>
  <si>
    <t>"stávající cesta na KÚ (penetrační makadam) " 370,0</t>
  </si>
  <si>
    <t>81</t>
  </si>
  <si>
    <t>569831111</t>
  </si>
  <si>
    <t>Zpevnění krajnic štěrkodrtí tl 100 mm</t>
  </si>
  <si>
    <t>1556624178</t>
  </si>
  <si>
    <t>Zpevnění krajnic nebo komunikací pro pěší s rozprostřením a zhutněním, po zhutnění štěrkodrtí tl. 100 mm</t>
  </si>
  <si>
    <t>Poznámka k položce:_x000D_
ŠD fr 0-22 mm</t>
  </si>
  <si>
    <t>"cesta - viz. Hmotová tabulka H." 115,5/0,1</t>
  </si>
  <si>
    <t>82</t>
  </si>
  <si>
    <t>573211109</t>
  </si>
  <si>
    <t>Postřik živičný spojovací z asfaltu v množství 0,50 kg/m2</t>
  </si>
  <si>
    <t>-277611884</t>
  </si>
  <si>
    <t>Postřik spojovací PS bez posypu kamenivem z asfaltu silničního, v množství 0,50 kg/m2</t>
  </si>
  <si>
    <t>"cesta vč. rozšíření - viz. vzor. řez D.1.1.4." 1283,3*4,12+479,0</t>
  </si>
  <si>
    <t>"výhybny - viz. Hmotová tabulka H. " 234,0</t>
  </si>
  <si>
    <t>"nájezd + napojení na KÚ - viz. Hmotová tabulka H." 360,0</t>
  </si>
  <si>
    <t>83</t>
  </si>
  <si>
    <t>577134221</t>
  </si>
  <si>
    <t>Asfaltový beton vrstva obrusná ACO 11 (ABS) tř. II tl 40 mm š přes 3 m z nemodifikovaného asfaltu</t>
  </si>
  <si>
    <t>-709374263</t>
  </si>
  <si>
    <t>Asfaltový beton vrstva obrusná ACO 11 (ABS) s rozprostřením a se zhutněním z nemodifikovaného asfaltu v pruhu šířky přes 3 m tř. II, po zhutnění tl. 40 mm</t>
  </si>
  <si>
    <t>"cesta - viz. Hmotová tabulka H. " 227,57/0,04</t>
  </si>
  <si>
    <t>"výhybny - viz. Hmotová tabulka H. " 9,36/0,04</t>
  </si>
  <si>
    <t>"sjezdy - viz. Hmotová tabulka H. " 4,14/0,04</t>
  </si>
  <si>
    <t>"nájezd + napojení na KÚ - viz. Hmotová tabulka H." 14,4/0,04</t>
  </si>
  <si>
    <t>84</t>
  </si>
  <si>
    <t>599142111</t>
  </si>
  <si>
    <t>Úprava zálivky dilatačních nebo pracovních spár v cementobetonovém krytu hl do 40 mm š do 40 mm</t>
  </si>
  <si>
    <t>-977712441</t>
  </si>
  <si>
    <t>Úprava zálivky dilatačních nebo pracovních spár v cementobetonovém krytu, hloubky do 40 mm, šířky přes 20 do 40 mm</t>
  </si>
  <si>
    <t>"ZÚ - viz. TZ D.1." 21,2</t>
  </si>
  <si>
    <t>Úpravy povrchů, podlahy a osazování výplní</t>
  </si>
  <si>
    <t>85</t>
  </si>
  <si>
    <t>629995101</t>
  </si>
  <si>
    <t>Očištění vnějších ploch tlakovou vodou</t>
  </si>
  <si>
    <t>-1674631229</t>
  </si>
  <si>
    <t>Očištění vnějších ploch tlakovou vodou omytím</t>
  </si>
  <si>
    <t>"čela stávajících TP v km 0,509 a km 1,242" 2*2*(7,0+6,5*0,5)</t>
  </si>
  <si>
    <t>Trubní vedení</t>
  </si>
  <si>
    <t>86</t>
  </si>
  <si>
    <t>871315221</t>
  </si>
  <si>
    <t>Kanalizační potrubí z tvrdého PVC jednovrstvé tuhost třídy SN8 DN 110</t>
  </si>
  <si>
    <t>1380469732</t>
  </si>
  <si>
    <t>Kanalizační potrubí z tvrdého PVC v otevřeném výkopu ve sklonu do 20 %, hladkého plnostěnného jednovrstvého, tuhost třídy SN 8 DN 110</t>
  </si>
  <si>
    <t>"ukončení drenáže (úsek se změnou odvodnění)" 1,0</t>
  </si>
  <si>
    <t>87</t>
  </si>
  <si>
    <t>871374201</t>
  </si>
  <si>
    <t>Montáž kanalizačního potrubí z PE SDR11 otevřený výkop sklon do 20 %  svařovaných na tupo D 315x28,6</t>
  </si>
  <si>
    <t>-603947089</t>
  </si>
  <si>
    <t>Montáž kanalizačního potrubí z plastů z polyetylenu PE 100 svařovaných na tupo v otevřeném výkopu ve sklonu do 20 % SDR 11/PN16 D 315 x 28,6 mm</t>
  </si>
  <si>
    <t>"rekonstrukce trub. vedení - viz. Situace D.1.1.1" 42,0</t>
  </si>
  <si>
    <t>88</t>
  </si>
  <si>
    <t>28699069R</t>
  </si>
  <si>
    <t>Trubka drenážní PE neperforovaná DN 315</t>
  </si>
  <si>
    <t>-1036871743</t>
  </si>
  <si>
    <t>42,0*1,015</t>
  </si>
  <si>
    <t>89</t>
  </si>
  <si>
    <t>899623161</t>
  </si>
  <si>
    <t>Obetonování potrubí nebo zdiva stok betonem prostým tř. C 20/25 v otevřeném výkopu</t>
  </si>
  <si>
    <t>842161360</t>
  </si>
  <si>
    <t>Obetonování potrubí nebo zdiva stok betonem prostým v otevřeném výkopu, beton tř. C 20/25</t>
  </si>
  <si>
    <t>"rekonstrukce trub. vedení - vyústění" 0,5</t>
  </si>
  <si>
    <t>90</t>
  </si>
  <si>
    <t>899999016R</t>
  </si>
  <si>
    <t>Řezání trub DN 600 0°- 60°</t>
  </si>
  <si>
    <t>1984614263</t>
  </si>
  <si>
    <t>Ostatní konstrukce a práce, bourání</t>
  </si>
  <si>
    <t>91</t>
  </si>
  <si>
    <t>912211111</t>
  </si>
  <si>
    <t>Montáž směrového sloupku silničního plastového prosté uložení bez betonového základu</t>
  </si>
  <si>
    <t>-1990369489</t>
  </si>
  <si>
    <t>Montáž směrového sloupku plastového s odrazkou prostým uložením bez betonového základu silničního</t>
  </si>
  <si>
    <t>"ZÚ - viz. TZ D.1." 2,0</t>
  </si>
  <si>
    <t>"sjezdy (2ks /sjezd) - viz. TZ D.1." 2*10</t>
  </si>
  <si>
    <t>92</t>
  </si>
  <si>
    <t>404451500</t>
  </si>
  <si>
    <t>sloupek silniční plastový s retroreflexní fólií směrový 1200 mm</t>
  </si>
  <si>
    <t>417306789</t>
  </si>
  <si>
    <t>93</t>
  </si>
  <si>
    <t>914311111</t>
  </si>
  <si>
    <t>Značky pro staničení a ohraničení - kilometrovníky z kamene 250/250/1200 mm</t>
  </si>
  <si>
    <t>-1042234859</t>
  </si>
  <si>
    <t>Značky pro staničení nebo ohraničení kamenné kilometrovníky 250/250/1200 mm</t>
  </si>
  <si>
    <t>"trvalá stabilizace hranic pozemků - viz. TZ D.1." 7,0</t>
  </si>
  <si>
    <t>94</t>
  </si>
  <si>
    <t>916111122</t>
  </si>
  <si>
    <t>Osazení obruby z drobných kostek bez boční opěry do lože z betonu prostého</t>
  </si>
  <si>
    <t>-156620477</t>
  </si>
  <si>
    <t>Osazení silniční obruby z dlažebních kostek v jedné řadě s ložem tl. přes 50 do 100 mm, s vyplněním a zatřením spár cementovou maltou z drobných kostek bez boční opěry, do lože z betonu prostého tř. C 12/15</t>
  </si>
  <si>
    <t>"ZÚ - viz. TZ D.1." 21,2*2</t>
  </si>
  <si>
    <t>95</t>
  </si>
  <si>
    <t>583801100</t>
  </si>
  <si>
    <t>kostka dlažební drobná, žula, I.jakost, velikost 10 cm</t>
  </si>
  <si>
    <t>732687357</t>
  </si>
  <si>
    <t>42,4*0,024*1,02</t>
  </si>
  <si>
    <t>96</t>
  </si>
  <si>
    <t>916131112</t>
  </si>
  <si>
    <t>Osazení silničního obrubníku betonového ležatého bez boční opěry do lože z betonu prostého</t>
  </si>
  <si>
    <t>-1025487517</t>
  </si>
  <si>
    <t>Osazení silničního obrubníku betonového se zřízením lože, s vyplněním a zatřením spár cementovou maltou ležatého bez boční opěry, do lože z betonu prostého tř. C 12/15</t>
  </si>
  <si>
    <t>"viz. Situace D.1.1.1. + vzor. př. řez D.1.1.4." 11,3+7+7+7+7+12+7+7+4+13,5</t>
  </si>
  <si>
    <t>97</t>
  </si>
  <si>
    <t>592174920</t>
  </si>
  <si>
    <t>obrubník betonový silniční 100x15x30 cm</t>
  </si>
  <si>
    <t>-1054268547</t>
  </si>
  <si>
    <t>obrubník betonový silniční vibrolisovaný 100x15x30 cm</t>
  </si>
  <si>
    <t>98</t>
  </si>
  <si>
    <t>916991121</t>
  </si>
  <si>
    <t>Lože pod obrubníky, krajníky nebo obruby z dlažebních kostek z betonu prostého</t>
  </si>
  <si>
    <t>622201046</t>
  </si>
  <si>
    <t>Lože pod obrubníky, krajníky nebo obruby z dlažebních kostek z betonu prostého tř. C 16/20</t>
  </si>
  <si>
    <t xml:space="preserve">Poznámka k položce:_x000D_
C20/25 XF1, XA1_x000D_
</t>
  </si>
  <si>
    <t>"viz. Situace D.1.1.1. + vzor. př. řez D.1.1.4." (11,3+7+7+7+7+12+7+7+4+13,5)*0,5*0,5</t>
  </si>
  <si>
    <t>99</t>
  </si>
  <si>
    <t>919521140</t>
  </si>
  <si>
    <t>Zřízení silničního propustku z trub betonových nebo ŽB DN 600</t>
  </si>
  <si>
    <t>-1542601428</t>
  </si>
  <si>
    <t>Zřízení silničního propustku z trub betonových nebo železobetonových DN 600 mm</t>
  </si>
  <si>
    <t>"viz. D.1.1.5." 15,1</t>
  </si>
  <si>
    <t>100</t>
  </si>
  <si>
    <t>592224100</t>
  </si>
  <si>
    <t>trouba hrdlová přímá železobetonová s integrovaným těsněním TZH-Q 600/2500 60 x 250 x 10 cm</t>
  </si>
  <si>
    <t>211165865</t>
  </si>
  <si>
    <t>trouba hrdlová přímá železobetonová s integrovaným těsněním  60 x 250 x 10 cm</t>
  </si>
  <si>
    <t>101</t>
  </si>
  <si>
    <t>919726202</t>
  </si>
  <si>
    <t>Geotextilie pro vyztužení, separaci a filtraci tkaná z PP podélná pevnost v tahu do 50 kN/m</t>
  </si>
  <si>
    <t>283730950</t>
  </si>
  <si>
    <t>Geotextilie tkaná pro vyztužení, separaci nebo filtraci z polypropylenu, podélná pevnost v tahu přes 15 do 50 kN/m</t>
  </si>
  <si>
    <t>Poznámka k položce:_x000D_
300 g/m2</t>
  </si>
  <si>
    <t>"viz. TZ B." 650,0</t>
  </si>
  <si>
    <t>102</t>
  </si>
  <si>
    <t>919735111</t>
  </si>
  <si>
    <t>Řezání stávajícího živičného krytu hl do 50 mm</t>
  </si>
  <si>
    <t>2143885143</t>
  </si>
  <si>
    <t>Řezání stávajícího živičného krytu nebo podkladu hloubky do 50 mm</t>
  </si>
  <si>
    <t>103</t>
  </si>
  <si>
    <t>936990003R</t>
  </si>
  <si>
    <t xml:space="preserve">Plastový mezník vč. osazení </t>
  </si>
  <si>
    <t>-383608133</t>
  </si>
  <si>
    <t>"trvalá stabilizace hranic pozemků - viz. TZ D.1." 114,0</t>
  </si>
  <si>
    <t>104</t>
  </si>
  <si>
    <t>938902112</t>
  </si>
  <si>
    <t>Čištění příkopů komunikací příkopovým rypadlem objem nánosu do 0,3 m3/m</t>
  </si>
  <si>
    <t>1432214350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</si>
  <si>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přes 0,15 do 0,30 m3/m</t>
  </si>
  <si>
    <t>"předpolí stávajících TP v km 0,509 a km 1,242" 2*2*5,0</t>
  </si>
  <si>
    <t>105</t>
  </si>
  <si>
    <t>938902411</t>
  </si>
  <si>
    <t>Čištění propustků strojně tlakovou vodou D do 500 mm při tl nánosu do 25% DN</t>
  </si>
  <si>
    <t>1060572390</t>
  </si>
  <si>
    <t>Čištění propustků s odstraněním travnatého porostu nebo nánosu, s naložením na dopravní prostředek nebo s přemístěním na hromady na vzdálenost do 20 m strojně tlakovou vodou tloušťky nánosu do 25% průměru propustku do 500 mm</t>
  </si>
  <si>
    <t>"DN 300 na ZÚ" 8,9</t>
  </si>
  <si>
    <t>"DN 400 na ZÚ" 6,2</t>
  </si>
  <si>
    <t>106</t>
  </si>
  <si>
    <t>938902412</t>
  </si>
  <si>
    <t>Čištění propustků strojně tlakovou vodou D do 1000 mm při tl nánosu do 25% DN</t>
  </si>
  <si>
    <t>-42183405</t>
  </si>
  <si>
    <t>Čištění propustků s odstraněním travnatého porostu nebo nánosu, s naložením na dopravní prostředek nebo s přemístěním na hromady na vzdálenost do 20 m strojně tlakovou vodou tloušťky nánosu do 25% průměru propustku přes 500 do 1000 mm</t>
  </si>
  <si>
    <t>"TP v km 0,509 " 9,65</t>
  </si>
  <si>
    <t>"TP v km 1,242" 7,4</t>
  </si>
  <si>
    <t>107</t>
  </si>
  <si>
    <t>938902499</t>
  </si>
  <si>
    <t>Příplatek k čištění propustků delších než 8 m za každý další 1 m délky</t>
  </si>
  <si>
    <t>1685994024</t>
  </si>
  <si>
    <t>Čištění propustků s odstraněním travnatého porostu nebo nánosu, s naložením na dopravní prostředek nebo s přemístěním na hromady na vzdálenost do 20 m Příplatek k cenám za délku propustku přes 8 m za každý další 1 m</t>
  </si>
  <si>
    <t>"DN 300 na ZÚ" 1,0</t>
  </si>
  <si>
    <t>"TP v km 0,509 " 2,0</t>
  </si>
  <si>
    <t>108</t>
  </si>
  <si>
    <t>082113210</t>
  </si>
  <si>
    <t>voda pitná pro ostatní odběratele</t>
  </si>
  <si>
    <t>210673834</t>
  </si>
  <si>
    <t>109</t>
  </si>
  <si>
    <t>961041211</t>
  </si>
  <si>
    <t>Bourání mostních základů z betonu prostého</t>
  </si>
  <si>
    <t>-74707486</t>
  </si>
  <si>
    <t>Bourání mostních konstrukcí základů z prostého betonu</t>
  </si>
  <si>
    <t>"čela propustku na ZÚ - viz. TZ D.1 (odpočet trubek)" 3,0-1,5</t>
  </si>
  <si>
    <t>"římsy čel stávajících TP v km 0,509 a km 1,242" 2*2*6,5*0,5*0,25</t>
  </si>
  <si>
    <t>110</t>
  </si>
  <si>
    <t>966999001R</t>
  </si>
  <si>
    <t>M+D Závora uzamykatelná</t>
  </si>
  <si>
    <t>kpl</t>
  </si>
  <si>
    <t>-1282000211</t>
  </si>
  <si>
    <t>M+D Závora š. 5,5 m uzamykatelná</t>
  </si>
  <si>
    <t>Poznámka k položce:_x000D_
Pevný sloupek se sklopnou nebo otočnou vodorovnou částí.</t>
  </si>
  <si>
    <t>111</t>
  </si>
  <si>
    <t>966008112</t>
  </si>
  <si>
    <t>Bourání trubního propustku do DN 500</t>
  </si>
  <si>
    <t>2024508210</t>
  </si>
  <si>
    <t>Bourání trubního propustku s odklizením a uložením vybouraného materiálu na skládku na vzdálenost do 3 m nebo s naložením na dopravní prostředek z trub DN přes 300 do 500 mm</t>
  </si>
  <si>
    <t>"viz. TZ D.1" 11,0</t>
  </si>
  <si>
    <t>997</t>
  </si>
  <si>
    <t>Přesun sutě</t>
  </si>
  <si>
    <t>112</t>
  </si>
  <si>
    <t>997006006</t>
  </si>
  <si>
    <t>Drcení stavebního odpadu z demolic ze zdiva z betonu prostého s dopravou do 100 m a naložením</t>
  </si>
  <si>
    <t>-1820772133</t>
  </si>
  <si>
    <t>Drcení stavebního odpadu z demolic s dopravou na vzdálenost do 100 m a naložením do drtícího zařízení ze zdiva betonového</t>
  </si>
  <si>
    <t>Poznámka k položce:_x000D_
suť se využije na stavbě cesty</t>
  </si>
  <si>
    <t>"suť z propustku, čel a říms" 10,78+10,45</t>
  </si>
  <si>
    <t>113</t>
  </si>
  <si>
    <t>997211511</t>
  </si>
  <si>
    <t>Vodorovná doprava suti po suchu na vzdálenost do 1 km</t>
  </si>
  <si>
    <t>-635106477</t>
  </si>
  <si>
    <t>Vodorovná doprava suti nebo vybouraných hmot suti se složením a hrubým urovnáním, na vzdálenost do 1 km</t>
  </si>
  <si>
    <t>"suť z čel a říms propustku" 10,45</t>
  </si>
  <si>
    <t>114</t>
  </si>
  <si>
    <t>997221551</t>
  </si>
  <si>
    <t>Vodorovná doprava suti ze sypkých materiálů do 1 km</t>
  </si>
  <si>
    <t>230816523</t>
  </si>
  <si>
    <t>Vodorovná doprava suti bez naložení, ale se složením a s hrubým urovnáním ze sypkých materiálů, na vzdálenost do 1 km</t>
  </si>
  <si>
    <t>"nános z předpolí stáv. propustků" 3,880</t>
  </si>
  <si>
    <t>"nános z čištění stáv. propustků" 0,649+1,108</t>
  </si>
  <si>
    <t>115</t>
  </si>
  <si>
    <t>997221571</t>
  </si>
  <si>
    <t>Vodorovná doprava vybouraných hmot do 1 km</t>
  </si>
  <si>
    <t>243228141</t>
  </si>
  <si>
    <t>Vodorovná doprava vybouraných hmot bez naložení, ale se složením a s hrubým urovnáním na vzdálenost do 1 km</t>
  </si>
  <si>
    <t>"trubky z TP" 10,780</t>
  </si>
  <si>
    <t>"odvoz trubek (rekonstrukce trub. vedení) " 42,0*0,031</t>
  </si>
  <si>
    <t>116</t>
  </si>
  <si>
    <t>997221579</t>
  </si>
  <si>
    <t>Příplatek ZKD 1 km u vodorovné dopravy vybouraných hmot</t>
  </si>
  <si>
    <t>-694714852</t>
  </si>
  <si>
    <t>Vodorovná doprava vybouraných hmot bez naložení, ale se složením a s hrubým urovnáním na vzdálenost Příplatek k ceně za každý další i započatý 1 km přes 1 km</t>
  </si>
  <si>
    <t>"odvoz trubek (rekonstrukce trub. vedení) " 29*1,302</t>
  </si>
  <si>
    <t>998</t>
  </si>
  <si>
    <t>Přesun hmot</t>
  </si>
  <si>
    <t>117</t>
  </si>
  <si>
    <t>998225111</t>
  </si>
  <si>
    <t>Přesun hmot pro pozemní komunikace s krytem z kamene, monolitickým betonovým nebo živičným</t>
  </si>
  <si>
    <t>874914399</t>
  </si>
  <si>
    <t>Přesun hmot pro komunikace s krytem z kameniva, monolitickým betonovým nebo živičným dopravní vzdálenost do 200 m jakékoliv délky objektu</t>
  </si>
  <si>
    <t>PSV</t>
  </si>
  <si>
    <t>Práce a dodávky PSV</t>
  </si>
  <si>
    <t>767</t>
  </si>
  <si>
    <t>Konstrukce zámečnické</t>
  </si>
  <si>
    <t>118</t>
  </si>
  <si>
    <t>767995116</t>
  </si>
  <si>
    <t>Montáž atypických zámečnických konstrukcí hmotnosti do 250 kg</t>
  </si>
  <si>
    <t>1245884081</t>
  </si>
  <si>
    <t>Montáž ostatních atypických zámečnických konstrukcí hmotnosti přes 100 do 250 kg</t>
  </si>
  <si>
    <t>"česle šachty - viz. " 105,0</t>
  </si>
  <si>
    <t>119</t>
  </si>
  <si>
    <t>55399103R</t>
  </si>
  <si>
    <t>Ocelové česle 1,12 x 1,02 m vč. rámu, žárově pozinkované</t>
  </si>
  <si>
    <t>-919100844</t>
  </si>
  <si>
    <t>120</t>
  </si>
  <si>
    <t>998767101</t>
  </si>
  <si>
    <t>Přesun hmot tonážní pro zámečnické konstrukce v objektech v do 6 m</t>
  </si>
  <si>
    <t>655380091</t>
  </si>
  <si>
    <t>Přesun hmot pro zámečnické konstrukce stanovený z hmotnosti přesunovaného materiálu vodorovná dopravní vzdálenost do 50 m v objektech výšky do 6 m</t>
  </si>
  <si>
    <t>SO 01.1. - Následná péče 1. rok</t>
  </si>
  <si>
    <t>111151131</t>
  </si>
  <si>
    <t>Pokosení trávníku lučního plochy do 1000 m2 s odvozem do 20 km v rovině a svahu do 1:5</t>
  </si>
  <si>
    <t>-300986643</t>
  </si>
  <si>
    <t>Pokosení trávníku při souvislé ploše do 1000 m2 lučního v rovině nebo svahu do 1:5</t>
  </si>
  <si>
    <t>"rozšíření odbočov. oblouku (prosypání rovnaniny)" 4*65,0</t>
  </si>
  <si>
    <t>"rekonstrukce trub. vedení " 4*42,0</t>
  </si>
  <si>
    <t>"drenážní žebra - viz. vzor. řez D.1.1.4." 4*14,4</t>
  </si>
  <si>
    <t>"cesta - viz. TZ D.1 a Hmotová tabulka H." 4*(1655,9-(359,0+412,4))</t>
  </si>
  <si>
    <t>111151133</t>
  </si>
  <si>
    <t>Pokosení trávníku lučního plochy do 1000 m2 s odvozem do 20 km ve svahu do 1:1</t>
  </si>
  <si>
    <t>-200001638</t>
  </si>
  <si>
    <t>Pokosení trávníku při souvislé ploše do 1000 m2 lučního na svahu přes 1:2 do 1:1</t>
  </si>
  <si>
    <t>"cesta - viz. Hmotová tabulka H. (SV+SN)" 4*(359,0+412,4)</t>
  </si>
  <si>
    <t>VON - Vedlejší a ostatní náklady</t>
  </si>
  <si>
    <t>VRN - Vedlejší rozpočtové náklady</t>
  </si>
  <si>
    <t xml:space="preserve">    VRN2 - Vedlejší náklady</t>
  </si>
  <si>
    <t xml:space="preserve">    VRN9 - Ostatní náklady</t>
  </si>
  <si>
    <t>VRN</t>
  </si>
  <si>
    <t>Vedlejší rozpočtové náklady</t>
  </si>
  <si>
    <t>VRN2</t>
  </si>
  <si>
    <t>Vedlejší náklady</t>
  </si>
  <si>
    <t>031002000</t>
  </si>
  <si>
    <t>Zařízení staveniště</t>
  </si>
  <si>
    <t>1024</t>
  </si>
  <si>
    <t>-1886255009</t>
  </si>
  <si>
    <t xml:space="preserve">Poznámka k položce:_x000D_
Zřízení zařízení staveniště, jeho připojení na sítě, oplocení prostoru  a jejich následné odstranění. Zajištění přístupu k jednotlivým úsekům stavby za účelem provádění a uvedení do původního stavu po ukončení stavby, náhrada za dočasné zábory ploch. Zřízení a odstranění dočasných komunikací, sjezdů, nájezdů, lávek přes výkopy. Zajištění výkopů zábradlím. Zřízení čistících zón před výjezdem z obvodu staveniště. Zajištění bezpečnosti práce a ochrany životního prostředí._x000D_
_x000D_
</t>
  </si>
  <si>
    <t>031002002</t>
  </si>
  <si>
    <t>Dopravní značení na staveništi</t>
  </si>
  <si>
    <t>-1924747206</t>
  </si>
  <si>
    <t xml:space="preserve">Poznámka k položce:_x000D_
Projednání a zajištění zvláštního užívání komunikací a veřejných ploch, včetně zajištění dopravního značení k dopravním omezením vč. případné světelné signalizace, jejich údržba a přemisťování a následné odstranění, a to v rozsahu nezbytném pro řádné a bezpečné provádění stavby. (částečná uzavírka komunikace)_x000D_
</t>
  </si>
  <si>
    <t>031004000</t>
  </si>
  <si>
    <t>Práce v ochranném pásmu</t>
  </si>
  <si>
    <t>2054053585</t>
  </si>
  <si>
    <t>Poznámka k položce:_x000D_
Práce v ochranném pásmu nadzemního vedení VN a VVN (ČEZ).</t>
  </si>
  <si>
    <t>VRN9</t>
  </si>
  <si>
    <t>Ostatní náklady</t>
  </si>
  <si>
    <t>090001000</t>
  </si>
  <si>
    <t>Geodetické vytýčení před zahájením realizace 
stavebních prací</t>
  </si>
  <si>
    <t>-756545237</t>
  </si>
  <si>
    <t>Poznámka k položce:_x000D_
cesta dl. 1283 m, zatrubnění dl. 42 m</t>
  </si>
  <si>
    <t>091003000</t>
  </si>
  <si>
    <t>Geodetické práce po výstavbě vč. případného geometrického plánu</t>
  </si>
  <si>
    <t>-1902243394</t>
  </si>
  <si>
    <t xml:space="preserve">Poznámka k položce:_x000D_
Geodetické zaměření skutečně provedeného díla vč. případných geometrických plánů pro kolaudační řízení, případné majetkové vypořádání a zápis díla do KN.
 Zaměření a určení výšky nových kamenných mezníků._x000D_
_x000D_
 3x v grafické (tištěné) podobě a 1x v digitálním vyhotovení, GP v patřičných počtech pro zápis do KN._x000D_
_x000D_
</t>
  </si>
  <si>
    <t>091204000</t>
  </si>
  <si>
    <t>Dokumentace skutečného provedení stavby</t>
  </si>
  <si>
    <t>-1309848591</t>
  </si>
  <si>
    <t xml:space="preserve">Poznámka k položce:_x000D_
Vypracování projektové dokumentace skutečného provedení díla 3x v grafické (tištěné) podobě a 1x v digitálním vyhotovení_x000D_
(Bude požadováno pouze v případě změn).
_x000D_
</t>
  </si>
  <si>
    <t>091304000</t>
  </si>
  <si>
    <t>Publicita projektu - informační tabule</t>
  </si>
  <si>
    <t>2593415</t>
  </si>
  <si>
    <t>Poznámka k položce:_x000D_
Zhotovení a instalace prezentační cedule
 nejpozději do jednoho měsíce od převzetí staveniště na místě realizace (dočasná) a následná instalace prezentační cedule po dokončení stavby (trvalá).</t>
  </si>
  <si>
    <t>091400000</t>
  </si>
  <si>
    <t xml:space="preserve">Vypracování Plánu opatření pro případ havárie
</t>
  </si>
  <si>
    <t>2073644493</t>
  </si>
  <si>
    <t>091805000</t>
  </si>
  <si>
    <t xml:space="preserve">Zkoušky, atesty a revize podle ČSN a případných jiných právních nebo technických předpisů
_x000D_
</t>
  </si>
  <si>
    <t>1835730631</t>
  </si>
  <si>
    <t xml:space="preserve">Zkoušky, atesty a revize podle ČSN a případných jiných právních nebo technických předpisů
</t>
  </si>
  <si>
    <t xml:space="preserve">Poznámka k položce:_x000D_
Zajištění všech ostatních nezbytných zkoušek, atestů a revizí podle ČSN a případných jiných právních nebo technických předpisů platných v době provádění a předání díla, kterými bude prokázáno dosažení předepsaané kvality a předepsaných technických parametrů díla _x000D_
</t>
  </si>
  <si>
    <t>091806000</t>
  </si>
  <si>
    <t>Zajištění všech nezbytných průzkumů nutných pro řádné provádění a dokončení díla</t>
  </si>
  <si>
    <t>1637445406</t>
  </si>
  <si>
    <t xml:space="preserve">Poznámka k položce:_x000D_
- předběžný záchranný archeologický výzkum_x000D_
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</si>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</sst>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  <protection locked="0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35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41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left"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0" xfId="0"/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/>
    </xf>
    <xf numFmtId="0" fontId="37" fillId="0" borderId="1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9"/>
  <sheetViews>
    <sheetView showGridLines="0" tabSelected="1" topLeftCell="A28" workbookViewId="0"/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33" width="2.28515625" style="1" customWidth="1"/>
    <col min="34" max="34" width="2.85546875" style="1" customWidth="1"/>
    <col min="35" max="35" width="27.140625" style="1" customWidth="1"/>
    <col min="36" max="37" width="2.140625" style="1" customWidth="1"/>
    <col min="38" max="38" width="7.140625" style="1" customWidth="1"/>
    <col min="39" max="39" width="2.85546875" style="1" customWidth="1"/>
    <col min="40" max="40" width="11.42578125" style="1" customWidth="1"/>
    <col min="41" max="41" width="6.42578125" style="1" customWidth="1"/>
    <col min="42" max="42" width="3.5703125" style="1" customWidth="1"/>
    <col min="43" max="43" width="13.42578125" style="1" customWidth="1"/>
    <col min="44" max="44" width="11.7109375" style="1" customWidth="1"/>
    <col min="45" max="47" width="22.140625" style="1" hidden="1" customWidth="1"/>
    <col min="48" max="49" width="18.5703125" style="1" hidden="1" customWidth="1"/>
    <col min="50" max="51" width="21.42578125" style="1" hidden="1" customWidth="1"/>
    <col min="52" max="52" width="18.5703125" style="1" hidden="1" customWidth="1"/>
    <col min="53" max="53" width="16.42578125" style="1" hidden="1" customWidth="1"/>
    <col min="54" max="54" width="21.42578125" style="1" hidden="1" customWidth="1"/>
    <col min="55" max="55" width="18.5703125" style="1" hidden="1" customWidth="1"/>
    <col min="56" max="56" width="16.42578125" style="1" hidden="1" customWidth="1"/>
    <col min="57" max="57" width="57" style="1" customWidth="1"/>
    <col min="71" max="91" width="9.140625" style="1" hidden="1"/>
  </cols>
  <sheetData>
    <row r="1" spans="1:74" ht="10.199999999999999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" customHeight="1">
      <c r="AR2" s="321"/>
      <c r="AS2" s="321"/>
      <c r="AT2" s="321"/>
      <c r="AU2" s="321"/>
      <c r="AV2" s="321"/>
      <c r="AW2" s="321"/>
      <c r="AX2" s="321"/>
      <c r="AY2" s="321"/>
      <c r="AZ2" s="321"/>
      <c r="BA2" s="321"/>
      <c r="BB2" s="321"/>
      <c r="BC2" s="321"/>
      <c r="BD2" s="321"/>
      <c r="BE2" s="321"/>
      <c r="BS2" s="16" t="s">
        <v>6</v>
      </c>
      <c r="BT2" s="16" t="s">
        <v>7</v>
      </c>
    </row>
    <row r="3" spans="1:74" s="1" customFormat="1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33" t="s">
        <v>14</v>
      </c>
      <c r="L5" s="334"/>
      <c r="M5" s="334"/>
      <c r="N5" s="334"/>
      <c r="O5" s="334"/>
      <c r="P5" s="334"/>
      <c r="Q5" s="334"/>
      <c r="R5" s="334"/>
      <c r="S5" s="334"/>
      <c r="T5" s="334"/>
      <c r="U5" s="334"/>
      <c r="V5" s="334"/>
      <c r="W5" s="334"/>
      <c r="X5" s="334"/>
      <c r="Y5" s="334"/>
      <c r="Z5" s="334"/>
      <c r="AA5" s="334"/>
      <c r="AB5" s="334"/>
      <c r="AC5" s="334"/>
      <c r="AD5" s="334"/>
      <c r="AE5" s="334"/>
      <c r="AF5" s="334"/>
      <c r="AG5" s="334"/>
      <c r="AH5" s="334"/>
      <c r="AI5" s="334"/>
      <c r="AJ5" s="334"/>
      <c r="AK5" s="334"/>
      <c r="AL5" s="334"/>
      <c r="AM5" s="334"/>
      <c r="AN5" s="334"/>
      <c r="AO5" s="334"/>
      <c r="AP5" s="21"/>
      <c r="AQ5" s="21"/>
      <c r="AR5" s="19"/>
      <c r="BE5" s="312" t="s">
        <v>15</v>
      </c>
      <c r="BS5" s="16" t="s">
        <v>6</v>
      </c>
    </row>
    <row r="6" spans="1:74" s="1" customFormat="1" ht="36.9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35" t="s">
        <v>17</v>
      </c>
      <c r="L6" s="334"/>
      <c r="M6" s="334"/>
      <c r="N6" s="334"/>
      <c r="O6" s="334"/>
      <c r="P6" s="334"/>
      <c r="Q6" s="334"/>
      <c r="R6" s="334"/>
      <c r="S6" s="334"/>
      <c r="T6" s="334"/>
      <c r="U6" s="334"/>
      <c r="V6" s="334"/>
      <c r="W6" s="334"/>
      <c r="X6" s="334"/>
      <c r="Y6" s="334"/>
      <c r="Z6" s="334"/>
      <c r="AA6" s="334"/>
      <c r="AB6" s="334"/>
      <c r="AC6" s="334"/>
      <c r="AD6" s="334"/>
      <c r="AE6" s="334"/>
      <c r="AF6" s="334"/>
      <c r="AG6" s="334"/>
      <c r="AH6" s="334"/>
      <c r="AI6" s="334"/>
      <c r="AJ6" s="334"/>
      <c r="AK6" s="334"/>
      <c r="AL6" s="334"/>
      <c r="AM6" s="334"/>
      <c r="AN6" s="334"/>
      <c r="AO6" s="334"/>
      <c r="AP6" s="21"/>
      <c r="AQ6" s="21"/>
      <c r="AR6" s="19"/>
      <c r="BE6" s="313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19</v>
      </c>
      <c r="AO7" s="21"/>
      <c r="AP7" s="21"/>
      <c r="AQ7" s="21"/>
      <c r="AR7" s="19"/>
      <c r="BE7" s="313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313"/>
      <c r="BS8" s="16" t="s">
        <v>6</v>
      </c>
    </row>
    <row r="9" spans="1:74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13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13"/>
      <c r="BS10" s="16" t="s">
        <v>6</v>
      </c>
    </row>
    <row r="11" spans="1:74" s="1" customFormat="1" ht="18.45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13"/>
      <c r="BS11" s="16" t="s">
        <v>6</v>
      </c>
    </row>
    <row r="12" spans="1:74" s="1" customFormat="1" ht="6.9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13"/>
      <c r="BS12" s="16" t="s">
        <v>6</v>
      </c>
    </row>
    <row r="13" spans="1:74" s="1" customFormat="1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30</v>
      </c>
      <c r="AO13" s="21"/>
      <c r="AP13" s="21"/>
      <c r="AQ13" s="21"/>
      <c r="AR13" s="19"/>
      <c r="BE13" s="313"/>
      <c r="BS13" s="16" t="s">
        <v>6</v>
      </c>
    </row>
    <row r="14" spans="1:74" ht="13.2">
      <c r="B14" s="20"/>
      <c r="C14" s="21"/>
      <c r="D14" s="21"/>
      <c r="E14" s="336" t="s">
        <v>30</v>
      </c>
      <c r="F14" s="337"/>
      <c r="G14" s="337"/>
      <c r="H14" s="337"/>
      <c r="I14" s="337"/>
      <c r="J14" s="337"/>
      <c r="K14" s="337"/>
      <c r="L14" s="337"/>
      <c r="M14" s="337"/>
      <c r="N14" s="337"/>
      <c r="O14" s="337"/>
      <c r="P14" s="337"/>
      <c r="Q14" s="337"/>
      <c r="R14" s="337"/>
      <c r="S14" s="337"/>
      <c r="T14" s="337"/>
      <c r="U14" s="337"/>
      <c r="V14" s="337"/>
      <c r="W14" s="337"/>
      <c r="X14" s="337"/>
      <c r="Y14" s="337"/>
      <c r="Z14" s="337"/>
      <c r="AA14" s="337"/>
      <c r="AB14" s="337"/>
      <c r="AC14" s="337"/>
      <c r="AD14" s="337"/>
      <c r="AE14" s="337"/>
      <c r="AF14" s="337"/>
      <c r="AG14" s="337"/>
      <c r="AH14" s="337"/>
      <c r="AI14" s="337"/>
      <c r="AJ14" s="337"/>
      <c r="AK14" s="28" t="s">
        <v>28</v>
      </c>
      <c r="AL14" s="21"/>
      <c r="AM14" s="21"/>
      <c r="AN14" s="30" t="s">
        <v>30</v>
      </c>
      <c r="AO14" s="21"/>
      <c r="AP14" s="21"/>
      <c r="AQ14" s="21"/>
      <c r="AR14" s="19"/>
      <c r="BE14" s="313"/>
      <c r="BS14" s="16" t="s">
        <v>6</v>
      </c>
    </row>
    <row r="15" spans="1:74" s="1" customFormat="1" ht="6.9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13"/>
      <c r="BS15" s="16" t="s">
        <v>4</v>
      </c>
    </row>
    <row r="16" spans="1:74" s="1" customFormat="1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13"/>
      <c r="BS16" s="16" t="s">
        <v>4</v>
      </c>
    </row>
    <row r="17" spans="1:71" s="1" customFormat="1" ht="18.45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13"/>
      <c r="BS17" s="16" t="s">
        <v>33</v>
      </c>
    </row>
    <row r="18" spans="1:71" s="1" customFormat="1" ht="6.9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13"/>
      <c r="BS18" s="16" t="s">
        <v>6</v>
      </c>
    </row>
    <row r="19" spans="1:71" s="1" customFormat="1" ht="12" customHeight="1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13"/>
      <c r="BS19" s="16" t="s">
        <v>6</v>
      </c>
    </row>
    <row r="20" spans="1:71" s="1" customFormat="1" ht="18.45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13"/>
      <c r="BS20" s="16" t="s">
        <v>33</v>
      </c>
    </row>
    <row r="21" spans="1:71" s="1" customFormat="1" ht="6.9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13"/>
    </row>
    <row r="22" spans="1:71" s="1" customFormat="1" ht="12" customHeight="1">
      <c r="B22" s="20"/>
      <c r="C22" s="21"/>
      <c r="D22" s="28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13"/>
    </row>
    <row r="23" spans="1:71" s="1" customFormat="1" ht="14.4" customHeight="1">
      <c r="B23" s="20"/>
      <c r="C23" s="21"/>
      <c r="D23" s="21"/>
      <c r="E23" s="338" t="s">
        <v>37</v>
      </c>
      <c r="F23" s="338"/>
      <c r="G23" s="338"/>
      <c r="H23" s="338"/>
      <c r="I23" s="338"/>
      <c r="J23" s="338"/>
      <c r="K23" s="338"/>
      <c r="L23" s="338"/>
      <c r="M23" s="338"/>
      <c r="N23" s="338"/>
      <c r="O23" s="338"/>
      <c r="P23" s="338"/>
      <c r="Q23" s="338"/>
      <c r="R23" s="338"/>
      <c r="S23" s="338"/>
      <c r="T23" s="338"/>
      <c r="U23" s="338"/>
      <c r="V23" s="338"/>
      <c r="W23" s="338"/>
      <c r="X23" s="338"/>
      <c r="Y23" s="338"/>
      <c r="Z23" s="338"/>
      <c r="AA23" s="338"/>
      <c r="AB23" s="338"/>
      <c r="AC23" s="338"/>
      <c r="AD23" s="338"/>
      <c r="AE23" s="338"/>
      <c r="AF23" s="338"/>
      <c r="AG23" s="338"/>
      <c r="AH23" s="338"/>
      <c r="AI23" s="338"/>
      <c r="AJ23" s="338"/>
      <c r="AK23" s="338"/>
      <c r="AL23" s="338"/>
      <c r="AM23" s="338"/>
      <c r="AN23" s="338"/>
      <c r="AO23" s="21"/>
      <c r="AP23" s="21"/>
      <c r="AQ23" s="21"/>
      <c r="AR23" s="19"/>
      <c r="BE23" s="313"/>
    </row>
    <row r="24" spans="1:71" s="1" customFormat="1" ht="6.9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13"/>
    </row>
    <row r="25" spans="1:71" s="1" customFormat="1" ht="6.9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13"/>
    </row>
    <row r="26" spans="1:71" s="2" customFormat="1" ht="25.95" customHeight="1">
      <c r="A26" s="33"/>
      <c r="B26" s="34"/>
      <c r="C26" s="35"/>
      <c r="D26" s="36" t="s">
        <v>38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15">
        <f>ROUND(AG54,2)</f>
        <v>0</v>
      </c>
      <c r="AL26" s="316"/>
      <c r="AM26" s="316"/>
      <c r="AN26" s="316"/>
      <c r="AO26" s="316"/>
      <c r="AP26" s="35"/>
      <c r="AQ26" s="35"/>
      <c r="AR26" s="38"/>
      <c r="BE26" s="313"/>
    </row>
    <row r="27" spans="1:71" s="2" customFormat="1" ht="6.9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13"/>
    </row>
    <row r="28" spans="1:71" s="2" customFormat="1" ht="13.2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39" t="s">
        <v>39</v>
      </c>
      <c r="M28" s="339"/>
      <c r="N28" s="339"/>
      <c r="O28" s="339"/>
      <c r="P28" s="339"/>
      <c r="Q28" s="35"/>
      <c r="R28" s="35"/>
      <c r="S28" s="35"/>
      <c r="T28" s="35"/>
      <c r="U28" s="35"/>
      <c r="V28" s="35"/>
      <c r="W28" s="339" t="s">
        <v>40</v>
      </c>
      <c r="X28" s="339"/>
      <c r="Y28" s="339"/>
      <c r="Z28" s="339"/>
      <c r="AA28" s="339"/>
      <c r="AB28" s="339"/>
      <c r="AC28" s="339"/>
      <c r="AD28" s="339"/>
      <c r="AE28" s="339"/>
      <c r="AF28" s="35"/>
      <c r="AG28" s="35"/>
      <c r="AH28" s="35"/>
      <c r="AI28" s="35"/>
      <c r="AJ28" s="35"/>
      <c r="AK28" s="339" t="s">
        <v>41</v>
      </c>
      <c r="AL28" s="339"/>
      <c r="AM28" s="339"/>
      <c r="AN28" s="339"/>
      <c r="AO28" s="339"/>
      <c r="AP28" s="35"/>
      <c r="AQ28" s="35"/>
      <c r="AR28" s="38"/>
      <c r="BE28" s="313"/>
    </row>
    <row r="29" spans="1:71" s="3" customFormat="1" ht="14.4" customHeight="1">
      <c r="B29" s="39"/>
      <c r="C29" s="40"/>
      <c r="D29" s="28" t="s">
        <v>42</v>
      </c>
      <c r="E29" s="40"/>
      <c r="F29" s="28" t="s">
        <v>43</v>
      </c>
      <c r="G29" s="40"/>
      <c r="H29" s="40"/>
      <c r="I29" s="40"/>
      <c r="J29" s="40"/>
      <c r="K29" s="40"/>
      <c r="L29" s="340">
        <v>0.21</v>
      </c>
      <c r="M29" s="311"/>
      <c r="N29" s="311"/>
      <c r="O29" s="311"/>
      <c r="P29" s="311"/>
      <c r="Q29" s="40"/>
      <c r="R29" s="40"/>
      <c r="S29" s="40"/>
      <c r="T29" s="40"/>
      <c r="U29" s="40"/>
      <c r="V29" s="40"/>
      <c r="W29" s="310">
        <f>ROUND(AZ54, 2)</f>
        <v>0</v>
      </c>
      <c r="X29" s="311"/>
      <c r="Y29" s="311"/>
      <c r="Z29" s="311"/>
      <c r="AA29" s="311"/>
      <c r="AB29" s="311"/>
      <c r="AC29" s="311"/>
      <c r="AD29" s="311"/>
      <c r="AE29" s="311"/>
      <c r="AF29" s="40"/>
      <c r="AG29" s="40"/>
      <c r="AH29" s="40"/>
      <c r="AI29" s="40"/>
      <c r="AJ29" s="40"/>
      <c r="AK29" s="310">
        <f>ROUND(AV54, 2)</f>
        <v>0</v>
      </c>
      <c r="AL29" s="311"/>
      <c r="AM29" s="311"/>
      <c r="AN29" s="311"/>
      <c r="AO29" s="311"/>
      <c r="AP29" s="40"/>
      <c r="AQ29" s="40"/>
      <c r="AR29" s="41"/>
      <c r="BE29" s="314"/>
    </row>
    <row r="30" spans="1:71" s="3" customFormat="1" ht="14.4" customHeight="1">
      <c r="B30" s="39"/>
      <c r="C30" s="40"/>
      <c r="D30" s="40"/>
      <c r="E30" s="40"/>
      <c r="F30" s="28" t="s">
        <v>44</v>
      </c>
      <c r="G30" s="40"/>
      <c r="H30" s="40"/>
      <c r="I30" s="40"/>
      <c r="J30" s="40"/>
      <c r="K30" s="40"/>
      <c r="L30" s="340">
        <v>0.15</v>
      </c>
      <c r="M30" s="311"/>
      <c r="N30" s="311"/>
      <c r="O30" s="311"/>
      <c r="P30" s="311"/>
      <c r="Q30" s="40"/>
      <c r="R30" s="40"/>
      <c r="S30" s="40"/>
      <c r="T30" s="40"/>
      <c r="U30" s="40"/>
      <c r="V30" s="40"/>
      <c r="W30" s="310">
        <f>ROUND(BA54, 2)</f>
        <v>0</v>
      </c>
      <c r="X30" s="311"/>
      <c r="Y30" s="311"/>
      <c r="Z30" s="311"/>
      <c r="AA30" s="311"/>
      <c r="AB30" s="311"/>
      <c r="AC30" s="311"/>
      <c r="AD30" s="311"/>
      <c r="AE30" s="311"/>
      <c r="AF30" s="40"/>
      <c r="AG30" s="40"/>
      <c r="AH30" s="40"/>
      <c r="AI30" s="40"/>
      <c r="AJ30" s="40"/>
      <c r="AK30" s="310">
        <f>ROUND(AW54, 2)</f>
        <v>0</v>
      </c>
      <c r="AL30" s="311"/>
      <c r="AM30" s="311"/>
      <c r="AN30" s="311"/>
      <c r="AO30" s="311"/>
      <c r="AP30" s="40"/>
      <c r="AQ30" s="40"/>
      <c r="AR30" s="41"/>
      <c r="BE30" s="314"/>
    </row>
    <row r="31" spans="1:71" s="3" customFormat="1" ht="14.4" hidden="1" customHeight="1">
      <c r="B31" s="39"/>
      <c r="C31" s="40"/>
      <c r="D31" s="40"/>
      <c r="E31" s="40"/>
      <c r="F31" s="28" t="s">
        <v>45</v>
      </c>
      <c r="G31" s="40"/>
      <c r="H31" s="40"/>
      <c r="I31" s="40"/>
      <c r="J31" s="40"/>
      <c r="K31" s="40"/>
      <c r="L31" s="340">
        <v>0.21</v>
      </c>
      <c r="M31" s="311"/>
      <c r="N31" s="311"/>
      <c r="O31" s="311"/>
      <c r="P31" s="311"/>
      <c r="Q31" s="40"/>
      <c r="R31" s="40"/>
      <c r="S31" s="40"/>
      <c r="T31" s="40"/>
      <c r="U31" s="40"/>
      <c r="V31" s="40"/>
      <c r="W31" s="310">
        <f>ROUND(BB54, 2)</f>
        <v>0</v>
      </c>
      <c r="X31" s="311"/>
      <c r="Y31" s="311"/>
      <c r="Z31" s="311"/>
      <c r="AA31" s="311"/>
      <c r="AB31" s="311"/>
      <c r="AC31" s="311"/>
      <c r="AD31" s="311"/>
      <c r="AE31" s="311"/>
      <c r="AF31" s="40"/>
      <c r="AG31" s="40"/>
      <c r="AH31" s="40"/>
      <c r="AI31" s="40"/>
      <c r="AJ31" s="40"/>
      <c r="AK31" s="310">
        <v>0</v>
      </c>
      <c r="AL31" s="311"/>
      <c r="AM31" s="311"/>
      <c r="AN31" s="311"/>
      <c r="AO31" s="311"/>
      <c r="AP31" s="40"/>
      <c r="AQ31" s="40"/>
      <c r="AR31" s="41"/>
      <c r="BE31" s="314"/>
    </row>
    <row r="32" spans="1:71" s="3" customFormat="1" ht="14.4" hidden="1" customHeight="1">
      <c r="B32" s="39"/>
      <c r="C32" s="40"/>
      <c r="D32" s="40"/>
      <c r="E32" s="40"/>
      <c r="F32" s="28" t="s">
        <v>46</v>
      </c>
      <c r="G32" s="40"/>
      <c r="H32" s="40"/>
      <c r="I32" s="40"/>
      <c r="J32" s="40"/>
      <c r="K32" s="40"/>
      <c r="L32" s="340">
        <v>0.15</v>
      </c>
      <c r="M32" s="311"/>
      <c r="N32" s="311"/>
      <c r="O32" s="311"/>
      <c r="P32" s="311"/>
      <c r="Q32" s="40"/>
      <c r="R32" s="40"/>
      <c r="S32" s="40"/>
      <c r="T32" s="40"/>
      <c r="U32" s="40"/>
      <c r="V32" s="40"/>
      <c r="W32" s="310">
        <f>ROUND(BC54, 2)</f>
        <v>0</v>
      </c>
      <c r="X32" s="311"/>
      <c r="Y32" s="311"/>
      <c r="Z32" s="311"/>
      <c r="AA32" s="311"/>
      <c r="AB32" s="311"/>
      <c r="AC32" s="311"/>
      <c r="AD32" s="311"/>
      <c r="AE32" s="311"/>
      <c r="AF32" s="40"/>
      <c r="AG32" s="40"/>
      <c r="AH32" s="40"/>
      <c r="AI32" s="40"/>
      <c r="AJ32" s="40"/>
      <c r="AK32" s="310">
        <v>0</v>
      </c>
      <c r="AL32" s="311"/>
      <c r="AM32" s="311"/>
      <c r="AN32" s="311"/>
      <c r="AO32" s="311"/>
      <c r="AP32" s="40"/>
      <c r="AQ32" s="40"/>
      <c r="AR32" s="41"/>
      <c r="BE32" s="314"/>
    </row>
    <row r="33" spans="1:57" s="3" customFormat="1" ht="14.4" hidden="1" customHeight="1">
      <c r="B33" s="39"/>
      <c r="C33" s="40"/>
      <c r="D33" s="40"/>
      <c r="E33" s="40"/>
      <c r="F33" s="28" t="s">
        <v>47</v>
      </c>
      <c r="G33" s="40"/>
      <c r="H33" s="40"/>
      <c r="I33" s="40"/>
      <c r="J33" s="40"/>
      <c r="K33" s="40"/>
      <c r="L33" s="340">
        <v>0</v>
      </c>
      <c r="M33" s="311"/>
      <c r="N33" s="311"/>
      <c r="O33" s="311"/>
      <c r="P33" s="311"/>
      <c r="Q33" s="40"/>
      <c r="R33" s="40"/>
      <c r="S33" s="40"/>
      <c r="T33" s="40"/>
      <c r="U33" s="40"/>
      <c r="V33" s="40"/>
      <c r="W33" s="310">
        <f>ROUND(BD54, 2)</f>
        <v>0</v>
      </c>
      <c r="X33" s="311"/>
      <c r="Y33" s="311"/>
      <c r="Z33" s="311"/>
      <c r="AA33" s="311"/>
      <c r="AB33" s="311"/>
      <c r="AC33" s="311"/>
      <c r="AD33" s="311"/>
      <c r="AE33" s="311"/>
      <c r="AF33" s="40"/>
      <c r="AG33" s="40"/>
      <c r="AH33" s="40"/>
      <c r="AI33" s="40"/>
      <c r="AJ33" s="40"/>
      <c r="AK33" s="310">
        <v>0</v>
      </c>
      <c r="AL33" s="311"/>
      <c r="AM33" s="311"/>
      <c r="AN33" s="311"/>
      <c r="AO33" s="311"/>
      <c r="AP33" s="40"/>
      <c r="AQ33" s="40"/>
      <c r="AR33" s="41"/>
    </row>
    <row r="34" spans="1:57" s="2" customFormat="1" ht="6.9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5" customHeight="1">
      <c r="A35" s="33"/>
      <c r="B35" s="34"/>
      <c r="C35" s="42"/>
      <c r="D35" s="43" t="s">
        <v>48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49</v>
      </c>
      <c r="U35" s="44"/>
      <c r="V35" s="44"/>
      <c r="W35" s="44"/>
      <c r="X35" s="317" t="s">
        <v>50</v>
      </c>
      <c r="Y35" s="318"/>
      <c r="Z35" s="318"/>
      <c r="AA35" s="318"/>
      <c r="AB35" s="318"/>
      <c r="AC35" s="44"/>
      <c r="AD35" s="44"/>
      <c r="AE35" s="44"/>
      <c r="AF35" s="44"/>
      <c r="AG35" s="44"/>
      <c r="AH35" s="44"/>
      <c r="AI35" s="44"/>
      <c r="AJ35" s="44"/>
      <c r="AK35" s="319">
        <f>SUM(AK26:AK33)</f>
        <v>0</v>
      </c>
      <c r="AL35" s="318"/>
      <c r="AM35" s="318"/>
      <c r="AN35" s="318"/>
      <c r="AO35" s="320"/>
      <c r="AP35" s="42"/>
      <c r="AQ35" s="42"/>
      <c r="AR35" s="38"/>
      <c r="BE35" s="33"/>
    </row>
    <row r="36" spans="1:57" s="2" customFormat="1" ht="6.9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" customHeight="1">
      <c r="A42" s="33"/>
      <c r="B42" s="34"/>
      <c r="C42" s="22" t="s">
        <v>51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GP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330" t="str">
        <f>K6</f>
        <v>Polní cesta C05</v>
      </c>
      <c r="M45" s="331"/>
      <c r="N45" s="331"/>
      <c r="O45" s="331"/>
      <c r="P45" s="331"/>
      <c r="Q45" s="331"/>
      <c r="R45" s="331"/>
      <c r="S45" s="331"/>
      <c r="T45" s="331"/>
      <c r="U45" s="331"/>
      <c r="V45" s="331"/>
      <c r="W45" s="331"/>
      <c r="X45" s="331"/>
      <c r="Y45" s="331"/>
      <c r="Z45" s="331"/>
      <c r="AA45" s="331"/>
      <c r="AB45" s="331"/>
      <c r="AC45" s="331"/>
      <c r="AD45" s="331"/>
      <c r="AE45" s="331"/>
      <c r="AF45" s="331"/>
      <c r="AG45" s="331"/>
      <c r="AH45" s="331"/>
      <c r="AI45" s="331"/>
      <c r="AJ45" s="331"/>
      <c r="AK45" s="331"/>
      <c r="AL45" s="331"/>
      <c r="AM45" s="331"/>
      <c r="AN45" s="331"/>
      <c r="AO45" s="331"/>
      <c r="AP45" s="55"/>
      <c r="AQ45" s="55"/>
      <c r="AR45" s="56"/>
    </row>
    <row r="46" spans="1:57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 xml:space="preserve"> 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332" t="str">
        <f>IF(AN8= "","",AN8)</f>
        <v>4. 5. 2017</v>
      </c>
      <c r="AN47" s="332"/>
      <c r="AO47" s="35"/>
      <c r="AP47" s="35"/>
      <c r="AQ47" s="35"/>
      <c r="AR47" s="38"/>
      <c r="BE47" s="33"/>
    </row>
    <row r="48" spans="1:57" s="2" customFormat="1" ht="6.9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15.6" customHeight="1">
      <c r="A49" s="33"/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ČR-SPÚ, Pobočka Svitavy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31</v>
      </c>
      <c r="AJ49" s="35"/>
      <c r="AK49" s="35"/>
      <c r="AL49" s="35"/>
      <c r="AM49" s="328" t="str">
        <f>IF(E17="","",E17)</f>
        <v>GAP Pardubice s.r.o.</v>
      </c>
      <c r="AN49" s="329"/>
      <c r="AO49" s="329"/>
      <c r="AP49" s="329"/>
      <c r="AQ49" s="35"/>
      <c r="AR49" s="38"/>
      <c r="AS49" s="322" t="s">
        <v>52</v>
      </c>
      <c r="AT49" s="323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6" customHeight="1">
      <c r="A50" s="33"/>
      <c r="B50" s="34"/>
      <c r="C50" s="28" t="s">
        <v>29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34</v>
      </c>
      <c r="AJ50" s="35"/>
      <c r="AK50" s="35"/>
      <c r="AL50" s="35"/>
      <c r="AM50" s="328" t="str">
        <f>IF(E20="","",E20)</f>
        <v>Ing. Kunc</v>
      </c>
      <c r="AN50" s="329"/>
      <c r="AO50" s="329"/>
      <c r="AP50" s="329"/>
      <c r="AQ50" s="35"/>
      <c r="AR50" s="38"/>
      <c r="AS50" s="324"/>
      <c r="AT50" s="325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8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26"/>
      <c r="AT51" s="327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348" t="s">
        <v>53</v>
      </c>
      <c r="D52" s="342"/>
      <c r="E52" s="342"/>
      <c r="F52" s="342"/>
      <c r="G52" s="342"/>
      <c r="H52" s="65"/>
      <c r="I52" s="341" t="s">
        <v>54</v>
      </c>
      <c r="J52" s="342"/>
      <c r="K52" s="342"/>
      <c r="L52" s="342"/>
      <c r="M52" s="342"/>
      <c r="N52" s="342"/>
      <c r="O52" s="342"/>
      <c r="P52" s="342"/>
      <c r="Q52" s="342"/>
      <c r="R52" s="342"/>
      <c r="S52" s="342"/>
      <c r="T52" s="342"/>
      <c r="U52" s="342"/>
      <c r="V52" s="342"/>
      <c r="W52" s="342"/>
      <c r="X52" s="342"/>
      <c r="Y52" s="342"/>
      <c r="Z52" s="342"/>
      <c r="AA52" s="342"/>
      <c r="AB52" s="342"/>
      <c r="AC52" s="342"/>
      <c r="AD52" s="342"/>
      <c r="AE52" s="342"/>
      <c r="AF52" s="342"/>
      <c r="AG52" s="343" t="s">
        <v>55</v>
      </c>
      <c r="AH52" s="342"/>
      <c r="AI52" s="342"/>
      <c r="AJ52" s="342"/>
      <c r="AK52" s="342"/>
      <c r="AL52" s="342"/>
      <c r="AM52" s="342"/>
      <c r="AN52" s="341" t="s">
        <v>56</v>
      </c>
      <c r="AO52" s="342"/>
      <c r="AP52" s="342"/>
      <c r="AQ52" s="66" t="s">
        <v>57</v>
      </c>
      <c r="AR52" s="38"/>
      <c r="AS52" s="67" t="s">
        <v>58</v>
      </c>
      <c r="AT52" s="68" t="s">
        <v>59</v>
      </c>
      <c r="AU52" s="68" t="s">
        <v>60</v>
      </c>
      <c r="AV52" s="68" t="s">
        <v>61</v>
      </c>
      <c r="AW52" s="68" t="s">
        <v>62</v>
      </c>
      <c r="AX52" s="68" t="s">
        <v>63</v>
      </c>
      <c r="AY52" s="68" t="s">
        <v>64</v>
      </c>
      <c r="AZ52" s="68" t="s">
        <v>65</v>
      </c>
      <c r="BA52" s="68" t="s">
        <v>66</v>
      </c>
      <c r="BB52" s="68" t="s">
        <v>67</v>
      </c>
      <c r="BC52" s="68" t="s">
        <v>68</v>
      </c>
      <c r="BD52" s="69" t="s">
        <v>69</v>
      </c>
      <c r="BE52" s="33"/>
    </row>
    <row r="53" spans="1:91" s="2" customFormat="1" ht="10.8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" customHeight="1">
      <c r="B54" s="73"/>
      <c r="C54" s="74" t="s">
        <v>70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46">
        <f>ROUND(SUM(AG55:AG57),2)</f>
        <v>0</v>
      </c>
      <c r="AH54" s="346"/>
      <c r="AI54" s="346"/>
      <c r="AJ54" s="346"/>
      <c r="AK54" s="346"/>
      <c r="AL54" s="346"/>
      <c r="AM54" s="346"/>
      <c r="AN54" s="347">
        <f>SUM(AG54,AT54)</f>
        <v>0</v>
      </c>
      <c r="AO54" s="347"/>
      <c r="AP54" s="347"/>
      <c r="AQ54" s="77" t="s">
        <v>19</v>
      </c>
      <c r="AR54" s="78"/>
      <c r="AS54" s="79">
        <f>ROUND(SUM(AS55:AS57),2)</f>
        <v>0</v>
      </c>
      <c r="AT54" s="80">
        <f>ROUND(SUM(AV54:AW54),2)</f>
        <v>0</v>
      </c>
      <c r="AU54" s="81">
        <f>ROUND(SUM(AU55:AU57),5)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ROUND(SUM(AZ55:AZ57),2)</f>
        <v>0</v>
      </c>
      <c r="BA54" s="80">
        <f>ROUND(SUM(BA55:BA57),2)</f>
        <v>0</v>
      </c>
      <c r="BB54" s="80">
        <f>ROUND(SUM(BB55:BB57),2)</f>
        <v>0</v>
      </c>
      <c r="BC54" s="80">
        <f>ROUND(SUM(BC55:BC57),2)</f>
        <v>0</v>
      </c>
      <c r="BD54" s="82">
        <f>ROUND(SUM(BD55:BD57),2)</f>
        <v>0</v>
      </c>
      <c r="BS54" s="83" t="s">
        <v>71</v>
      </c>
      <c r="BT54" s="83" t="s">
        <v>72</v>
      </c>
      <c r="BU54" s="84" t="s">
        <v>73</v>
      </c>
      <c r="BV54" s="83" t="s">
        <v>74</v>
      </c>
      <c r="BW54" s="83" t="s">
        <v>5</v>
      </c>
      <c r="BX54" s="83" t="s">
        <v>75</v>
      </c>
      <c r="CL54" s="83" t="s">
        <v>19</v>
      </c>
    </row>
    <row r="55" spans="1:91" s="7" customFormat="1" ht="26.4" customHeight="1">
      <c r="A55" s="85" t="s">
        <v>76</v>
      </c>
      <c r="B55" s="86"/>
      <c r="C55" s="87"/>
      <c r="D55" s="349" t="s">
        <v>77</v>
      </c>
      <c r="E55" s="349"/>
      <c r="F55" s="349"/>
      <c r="G55" s="349"/>
      <c r="H55" s="349"/>
      <c r="I55" s="88"/>
      <c r="J55" s="349" t="s">
        <v>17</v>
      </c>
      <c r="K55" s="349"/>
      <c r="L55" s="349"/>
      <c r="M55" s="349"/>
      <c r="N55" s="349"/>
      <c r="O55" s="349"/>
      <c r="P55" s="349"/>
      <c r="Q55" s="349"/>
      <c r="R55" s="349"/>
      <c r="S55" s="349"/>
      <c r="T55" s="349"/>
      <c r="U55" s="349"/>
      <c r="V55" s="349"/>
      <c r="W55" s="349"/>
      <c r="X55" s="349"/>
      <c r="Y55" s="349"/>
      <c r="Z55" s="349"/>
      <c r="AA55" s="349"/>
      <c r="AB55" s="349"/>
      <c r="AC55" s="349"/>
      <c r="AD55" s="349"/>
      <c r="AE55" s="349"/>
      <c r="AF55" s="349"/>
      <c r="AG55" s="344">
        <f>'SO 01 - Polní cesta C05'!J30</f>
        <v>0</v>
      </c>
      <c r="AH55" s="345"/>
      <c r="AI55" s="345"/>
      <c r="AJ55" s="345"/>
      <c r="AK55" s="345"/>
      <c r="AL55" s="345"/>
      <c r="AM55" s="345"/>
      <c r="AN55" s="344">
        <f>SUM(AG55,AT55)</f>
        <v>0</v>
      </c>
      <c r="AO55" s="345"/>
      <c r="AP55" s="345"/>
      <c r="AQ55" s="89" t="s">
        <v>78</v>
      </c>
      <c r="AR55" s="90"/>
      <c r="AS55" s="91">
        <v>0</v>
      </c>
      <c r="AT55" s="92">
        <f>ROUND(SUM(AV55:AW55),2)</f>
        <v>0</v>
      </c>
      <c r="AU55" s="93">
        <f>'SO 01 - Polní cesta C05'!P92</f>
        <v>0</v>
      </c>
      <c r="AV55" s="92">
        <f>'SO 01 - Polní cesta C05'!J33</f>
        <v>0</v>
      </c>
      <c r="AW55" s="92">
        <f>'SO 01 - Polní cesta C05'!J34</f>
        <v>0</v>
      </c>
      <c r="AX55" s="92">
        <f>'SO 01 - Polní cesta C05'!J35</f>
        <v>0</v>
      </c>
      <c r="AY55" s="92">
        <f>'SO 01 - Polní cesta C05'!J36</f>
        <v>0</v>
      </c>
      <c r="AZ55" s="92">
        <f>'SO 01 - Polní cesta C05'!F33</f>
        <v>0</v>
      </c>
      <c r="BA55" s="92">
        <f>'SO 01 - Polní cesta C05'!F34</f>
        <v>0</v>
      </c>
      <c r="BB55" s="92">
        <f>'SO 01 - Polní cesta C05'!F35</f>
        <v>0</v>
      </c>
      <c r="BC55" s="92">
        <f>'SO 01 - Polní cesta C05'!F36</f>
        <v>0</v>
      </c>
      <c r="BD55" s="94">
        <f>'SO 01 - Polní cesta C05'!F37</f>
        <v>0</v>
      </c>
      <c r="BT55" s="95" t="s">
        <v>79</v>
      </c>
      <c r="BV55" s="95" t="s">
        <v>74</v>
      </c>
      <c r="BW55" s="95" t="s">
        <v>80</v>
      </c>
      <c r="BX55" s="95" t="s">
        <v>5</v>
      </c>
      <c r="CL55" s="95" t="s">
        <v>81</v>
      </c>
      <c r="CM55" s="95" t="s">
        <v>82</v>
      </c>
    </row>
    <row r="56" spans="1:91" s="7" customFormat="1" ht="26.4" customHeight="1">
      <c r="A56" s="85" t="s">
        <v>76</v>
      </c>
      <c r="B56" s="86"/>
      <c r="C56" s="87"/>
      <c r="D56" s="349" t="s">
        <v>83</v>
      </c>
      <c r="E56" s="349"/>
      <c r="F56" s="349"/>
      <c r="G56" s="349"/>
      <c r="H56" s="349"/>
      <c r="I56" s="88"/>
      <c r="J56" s="349" t="s">
        <v>84</v>
      </c>
      <c r="K56" s="349"/>
      <c r="L56" s="349"/>
      <c r="M56" s="349"/>
      <c r="N56" s="349"/>
      <c r="O56" s="349"/>
      <c r="P56" s="349"/>
      <c r="Q56" s="349"/>
      <c r="R56" s="349"/>
      <c r="S56" s="349"/>
      <c r="T56" s="349"/>
      <c r="U56" s="349"/>
      <c r="V56" s="349"/>
      <c r="W56" s="349"/>
      <c r="X56" s="349"/>
      <c r="Y56" s="349"/>
      <c r="Z56" s="349"/>
      <c r="AA56" s="349"/>
      <c r="AB56" s="349"/>
      <c r="AC56" s="349"/>
      <c r="AD56" s="349"/>
      <c r="AE56" s="349"/>
      <c r="AF56" s="349"/>
      <c r="AG56" s="344">
        <f>'SO 01.1. - Následná péče ...'!J30</f>
        <v>0</v>
      </c>
      <c r="AH56" s="345"/>
      <c r="AI56" s="345"/>
      <c r="AJ56" s="345"/>
      <c r="AK56" s="345"/>
      <c r="AL56" s="345"/>
      <c r="AM56" s="345"/>
      <c r="AN56" s="344">
        <f>SUM(AG56,AT56)</f>
        <v>0</v>
      </c>
      <c r="AO56" s="345"/>
      <c r="AP56" s="345"/>
      <c r="AQ56" s="89" t="s">
        <v>78</v>
      </c>
      <c r="AR56" s="90"/>
      <c r="AS56" s="91">
        <v>0</v>
      </c>
      <c r="AT56" s="92">
        <f>ROUND(SUM(AV56:AW56),2)</f>
        <v>0</v>
      </c>
      <c r="AU56" s="93">
        <f>'SO 01.1. - Následná péče ...'!P81</f>
        <v>0</v>
      </c>
      <c r="AV56" s="92">
        <f>'SO 01.1. - Následná péče ...'!J33</f>
        <v>0</v>
      </c>
      <c r="AW56" s="92">
        <f>'SO 01.1. - Následná péče ...'!J34</f>
        <v>0</v>
      </c>
      <c r="AX56" s="92">
        <f>'SO 01.1. - Následná péče ...'!J35</f>
        <v>0</v>
      </c>
      <c r="AY56" s="92">
        <f>'SO 01.1. - Následná péče ...'!J36</f>
        <v>0</v>
      </c>
      <c r="AZ56" s="92">
        <f>'SO 01.1. - Následná péče ...'!F33</f>
        <v>0</v>
      </c>
      <c r="BA56" s="92">
        <f>'SO 01.1. - Následná péče ...'!F34</f>
        <v>0</v>
      </c>
      <c r="BB56" s="92">
        <f>'SO 01.1. - Následná péče ...'!F35</f>
        <v>0</v>
      </c>
      <c r="BC56" s="92">
        <f>'SO 01.1. - Následná péče ...'!F36</f>
        <v>0</v>
      </c>
      <c r="BD56" s="94">
        <f>'SO 01.1. - Následná péče ...'!F37</f>
        <v>0</v>
      </c>
      <c r="BT56" s="95" t="s">
        <v>79</v>
      </c>
      <c r="BV56" s="95" t="s">
        <v>74</v>
      </c>
      <c r="BW56" s="95" t="s">
        <v>85</v>
      </c>
      <c r="BX56" s="95" t="s">
        <v>5</v>
      </c>
      <c r="CL56" s="95" t="s">
        <v>86</v>
      </c>
      <c r="CM56" s="95" t="s">
        <v>82</v>
      </c>
    </row>
    <row r="57" spans="1:91" s="7" customFormat="1" ht="14.4" customHeight="1">
      <c r="A57" s="85" t="s">
        <v>76</v>
      </c>
      <c r="B57" s="86"/>
      <c r="C57" s="87"/>
      <c r="D57" s="349" t="s">
        <v>87</v>
      </c>
      <c r="E57" s="349"/>
      <c r="F57" s="349"/>
      <c r="G57" s="349"/>
      <c r="H57" s="349"/>
      <c r="I57" s="88"/>
      <c r="J57" s="349" t="s">
        <v>88</v>
      </c>
      <c r="K57" s="349"/>
      <c r="L57" s="349"/>
      <c r="M57" s="349"/>
      <c r="N57" s="349"/>
      <c r="O57" s="349"/>
      <c r="P57" s="349"/>
      <c r="Q57" s="349"/>
      <c r="R57" s="349"/>
      <c r="S57" s="349"/>
      <c r="T57" s="349"/>
      <c r="U57" s="349"/>
      <c r="V57" s="349"/>
      <c r="W57" s="349"/>
      <c r="X57" s="349"/>
      <c r="Y57" s="349"/>
      <c r="Z57" s="349"/>
      <c r="AA57" s="349"/>
      <c r="AB57" s="349"/>
      <c r="AC57" s="349"/>
      <c r="AD57" s="349"/>
      <c r="AE57" s="349"/>
      <c r="AF57" s="349"/>
      <c r="AG57" s="344">
        <f>'VON - Vedlejší a ostatní ...'!J30</f>
        <v>0</v>
      </c>
      <c r="AH57" s="345"/>
      <c r="AI57" s="345"/>
      <c r="AJ57" s="345"/>
      <c r="AK57" s="345"/>
      <c r="AL57" s="345"/>
      <c r="AM57" s="345"/>
      <c r="AN57" s="344">
        <f>SUM(AG57,AT57)</f>
        <v>0</v>
      </c>
      <c r="AO57" s="345"/>
      <c r="AP57" s="345"/>
      <c r="AQ57" s="89" t="s">
        <v>87</v>
      </c>
      <c r="AR57" s="90"/>
      <c r="AS57" s="96">
        <v>0</v>
      </c>
      <c r="AT57" s="97">
        <f>ROUND(SUM(AV57:AW57),2)</f>
        <v>0</v>
      </c>
      <c r="AU57" s="98">
        <f>'VON - Vedlejší a ostatní ...'!P82</f>
        <v>0</v>
      </c>
      <c r="AV57" s="97">
        <f>'VON - Vedlejší a ostatní ...'!J33</f>
        <v>0</v>
      </c>
      <c r="AW57" s="97">
        <f>'VON - Vedlejší a ostatní ...'!J34</f>
        <v>0</v>
      </c>
      <c r="AX57" s="97">
        <f>'VON - Vedlejší a ostatní ...'!J35</f>
        <v>0</v>
      </c>
      <c r="AY57" s="97">
        <f>'VON - Vedlejší a ostatní ...'!J36</f>
        <v>0</v>
      </c>
      <c r="AZ57" s="97">
        <f>'VON - Vedlejší a ostatní ...'!F33</f>
        <v>0</v>
      </c>
      <c r="BA57" s="97">
        <f>'VON - Vedlejší a ostatní ...'!F34</f>
        <v>0</v>
      </c>
      <c r="BB57" s="97">
        <f>'VON - Vedlejší a ostatní ...'!F35</f>
        <v>0</v>
      </c>
      <c r="BC57" s="97">
        <f>'VON - Vedlejší a ostatní ...'!F36</f>
        <v>0</v>
      </c>
      <c r="BD57" s="99">
        <f>'VON - Vedlejší a ostatní ...'!F37</f>
        <v>0</v>
      </c>
      <c r="BT57" s="95" t="s">
        <v>79</v>
      </c>
      <c r="BV57" s="95" t="s">
        <v>74</v>
      </c>
      <c r="BW57" s="95" t="s">
        <v>89</v>
      </c>
      <c r="BX57" s="95" t="s">
        <v>5</v>
      </c>
      <c r="CL57" s="95" t="s">
        <v>19</v>
      </c>
      <c r="CM57" s="95" t="s">
        <v>82</v>
      </c>
    </row>
    <row r="58" spans="1:91" s="2" customFormat="1" ht="30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8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</row>
    <row r="59" spans="1:91" s="2" customFormat="1" ht="6.9" customHeight="1">
      <c r="A59" s="33"/>
      <c r="B59" s="46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38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</row>
  </sheetData>
  <sheetProtection algorithmName="SHA-512" hashValue="ZTFn8TB4a3rlPcC/L7cEJz7h00vclJZG9Ieb5LA2Ipzx9BLCbPe1Lyu0+2MJhH3pMvE4Z8kToVlqcZ8TiZPsGg==" saltValue="EiHH9cjzfrqkHXa+uIGo1oPDYHTp5O0yTO8ENF/ZNuFfNnOIG8PJb3QT+3UZQjRo8ue/iVXGQR49UAO+46s/LQ==" spinCount="100000" sheet="1" objects="1" scenarios="1" formatColumns="0" formatRows="0"/>
  <mergeCells count="50">
    <mergeCell ref="D57:H57"/>
    <mergeCell ref="J57:AF57"/>
    <mergeCell ref="C52:G52"/>
    <mergeCell ref="I52:AF52"/>
    <mergeCell ref="D55:H55"/>
    <mergeCell ref="J55:AF55"/>
    <mergeCell ref="D56:H56"/>
    <mergeCell ref="J56:AF56"/>
    <mergeCell ref="AN56:AP56"/>
    <mergeCell ref="AG56:AM56"/>
    <mergeCell ref="AN57:AP57"/>
    <mergeCell ref="AG57:AM57"/>
    <mergeCell ref="AG54:AM54"/>
    <mergeCell ref="AN54:AP54"/>
    <mergeCell ref="L33:P33"/>
    <mergeCell ref="AN52:AP52"/>
    <mergeCell ref="AG52:AM52"/>
    <mergeCell ref="AN55:AP55"/>
    <mergeCell ref="AG55:AM55"/>
    <mergeCell ref="AS49:AT51"/>
    <mergeCell ref="AM50:AP50"/>
    <mergeCell ref="L45:AO45"/>
    <mergeCell ref="AM47:AN47"/>
    <mergeCell ref="AM49:AP49"/>
    <mergeCell ref="W33:AE33"/>
    <mergeCell ref="AK33:AO33"/>
    <mergeCell ref="X35:AB35"/>
    <mergeCell ref="AK35:AO35"/>
    <mergeCell ref="AR2:BE2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</mergeCells>
  <hyperlinks>
    <hyperlink ref="A55" location="'SO 01 - Polní cesta C05'!C2" display="/"/>
    <hyperlink ref="A56" location="'SO 01.1. - Následná péče ...'!C2" display="/"/>
    <hyperlink ref="A57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537"/>
  <sheetViews>
    <sheetView showGridLines="0" workbookViewId="0"/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86.42578125" style="1" customWidth="1"/>
    <col min="7" max="7" width="6" style="1" customWidth="1"/>
    <col min="8" max="8" width="9.85546875" style="1" customWidth="1"/>
    <col min="9" max="9" width="17.28515625" style="100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00"/>
      <c r="L2" s="321"/>
      <c r="M2" s="321"/>
      <c r="N2" s="321"/>
      <c r="O2" s="321"/>
      <c r="P2" s="321"/>
      <c r="Q2" s="321"/>
      <c r="R2" s="321"/>
      <c r="S2" s="321"/>
      <c r="T2" s="321"/>
      <c r="U2" s="321"/>
      <c r="V2" s="321"/>
      <c r="AT2" s="16" t="s">
        <v>80</v>
      </c>
    </row>
    <row r="3" spans="1:46" s="1" customFormat="1" ht="6.9" customHeight="1">
      <c r="B3" s="101"/>
      <c r="C3" s="102"/>
      <c r="D3" s="102"/>
      <c r="E3" s="102"/>
      <c r="F3" s="102"/>
      <c r="G3" s="102"/>
      <c r="H3" s="102"/>
      <c r="I3" s="103"/>
      <c r="J3" s="102"/>
      <c r="K3" s="102"/>
      <c r="L3" s="19"/>
      <c r="AT3" s="16" t="s">
        <v>82</v>
      </c>
    </row>
    <row r="4" spans="1:46" s="1" customFormat="1" ht="24.9" customHeight="1">
      <c r="B4" s="19"/>
      <c r="D4" s="104" t="s">
        <v>90</v>
      </c>
      <c r="I4" s="100"/>
      <c r="L4" s="19"/>
      <c r="M4" s="105" t="s">
        <v>10</v>
      </c>
      <c r="AT4" s="16" t="s">
        <v>4</v>
      </c>
    </row>
    <row r="5" spans="1:46" s="1" customFormat="1" ht="6.9" customHeight="1">
      <c r="B5" s="19"/>
      <c r="I5" s="100"/>
      <c r="L5" s="19"/>
    </row>
    <row r="6" spans="1:46" s="1" customFormat="1" ht="12" customHeight="1">
      <c r="B6" s="19"/>
      <c r="D6" s="106" t="s">
        <v>16</v>
      </c>
      <c r="I6" s="100"/>
      <c r="L6" s="19"/>
    </row>
    <row r="7" spans="1:46" s="1" customFormat="1" ht="14.4" customHeight="1">
      <c r="B7" s="19"/>
      <c r="E7" s="350" t="str">
        <f>'Rekapitulace stavby'!K6</f>
        <v>Polní cesta C05</v>
      </c>
      <c r="F7" s="351"/>
      <c r="G7" s="351"/>
      <c r="H7" s="351"/>
      <c r="I7" s="100"/>
      <c r="L7" s="19"/>
    </row>
    <row r="8" spans="1:46" s="2" customFormat="1" ht="12" customHeight="1">
      <c r="A8" s="33"/>
      <c r="B8" s="38"/>
      <c r="C8" s="33"/>
      <c r="D8" s="106" t="s">
        <v>91</v>
      </c>
      <c r="E8" s="33"/>
      <c r="F8" s="33"/>
      <c r="G8" s="33"/>
      <c r="H8" s="33"/>
      <c r="I8" s="107"/>
      <c r="J8" s="33"/>
      <c r="K8" s="33"/>
      <c r="L8" s="10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4.4" customHeight="1">
      <c r="A9" s="33"/>
      <c r="B9" s="38"/>
      <c r="C9" s="33"/>
      <c r="D9" s="33"/>
      <c r="E9" s="352" t="s">
        <v>92</v>
      </c>
      <c r="F9" s="353"/>
      <c r="G9" s="353"/>
      <c r="H9" s="353"/>
      <c r="I9" s="107"/>
      <c r="J9" s="33"/>
      <c r="K9" s="33"/>
      <c r="L9" s="10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107"/>
      <c r="J10" s="33"/>
      <c r="K10" s="33"/>
      <c r="L10" s="10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6" t="s">
        <v>18</v>
      </c>
      <c r="E11" s="33"/>
      <c r="F11" s="109" t="s">
        <v>81</v>
      </c>
      <c r="G11" s="33"/>
      <c r="H11" s="33"/>
      <c r="I11" s="110" t="s">
        <v>20</v>
      </c>
      <c r="J11" s="109" t="s">
        <v>19</v>
      </c>
      <c r="K11" s="33"/>
      <c r="L11" s="10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6" t="s">
        <v>21</v>
      </c>
      <c r="E12" s="33"/>
      <c r="F12" s="109" t="s">
        <v>22</v>
      </c>
      <c r="G12" s="33"/>
      <c r="H12" s="33"/>
      <c r="I12" s="110" t="s">
        <v>23</v>
      </c>
      <c r="J12" s="111" t="str">
        <f>'Rekapitulace stavby'!AN8</f>
        <v>4. 5. 2017</v>
      </c>
      <c r="K12" s="33"/>
      <c r="L12" s="10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107"/>
      <c r="J13" s="33"/>
      <c r="K13" s="33"/>
      <c r="L13" s="10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6" t="s">
        <v>25</v>
      </c>
      <c r="E14" s="33"/>
      <c r="F14" s="33"/>
      <c r="G14" s="33"/>
      <c r="H14" s="33"/>
      <c r="I14" s="110" t="s">
        <v>26</v>
      </c>
      <c r="J14" s="109" t="s">
        <v>19</v>
      </c>
      <c r="K14" s="33"/>
      <c r="L14" s="10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9" t="s">
        <v>27</v>
      </c>
      <c r="F15" s="33"/>
      <c r="G15" s="33"/>
      <c r="H15" s="33"/>
      <c r="I15" s="110" t="s">
        <v>28</v>
      </c>
      <c r="J15" s="109" t="s">
        <v>19</v>
      </c>
      <c r="K15" s="33"/>
      <c r="L15" s="10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107"/>
      <c r="J16" s="33"/>
      <c r="K16" s="33"/>
      <c r="L16" s="10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6" t="s">
        <v>29</v>
      </c>
      <c r="E17" s="33"/>
      <c r="F17" s="33"/>
      <c r="G17" s="33"/>
      <c r="H17" s="33"/>
      <c r="I17" s="110" t="s">
        <v>26</v>
      </c>
      <c r="J17" s="29" t="str">
        <f>'Rekapitulace stavby'!AN13</f>
        <v>Vyplň údaj</v>
      </c>
      <c r="K17" s="33"/>
      <c r="L17" s="10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54" t="str">
        <f>'Rekapitulace stavby'!E14</f>
        <v>Vyplň údaj</v>
      </c>
      <c r="F18" s="355"/>
      <c r="G18" s="355"/>
      <c r="H18" s="355"/>
      <c r="I18" s="110" t="s">
        <v>28</v>
      </c>
      <c r="J18" s="29" t="str">
        <f>'Rekapitulace stavby'!AN14</f>
        <v>Vyplň údaj</v>
      </c>
      <c r="K18" s="33"/>
      <c r="L18" s="10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107"/>
      <c r="J19" s="33"/>
      <c r="K19" s="33"/>
      <c r="L19" s="10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6" t="s">
        <v>31</v>
      </c>
      <c r="E20" s="33"/>
      <c r="F20" s="33"/>
      <c r="G20" s="33"/>
      <c r="H20" s="33"/>
      <c r="I20" s="110" t="s">
        <v>26</v>
      </c>
      <c r="J20" s="109" t="s">
        <v>19</v>
      </c>
      <c r="K20" s="33"/>
      <c r="L20" s="10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9" t="s">
        <v>32</v>
      </c>
      <c r="F21" s="33"/>
      <c r="G21" s="33"/>
      <c r="H21" s="33"/>
      <c r="I21" s="110" t="s">
        <v>28</v>
      </c>
      <c r="J21" s="109" t="s">
        <v>19</v>
      </c>
      <c r="K21" s="33"/>
      <c r="L21" s="10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107"/>
      <c r="J22" s="33"/>
      <c r="K22" s="33"/>
      <c r="L22" s="10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6" t="s">
        <v>34</v>
      </c>
      <c r="E23" s="33"/>
      <c r="F23" s="33"/>
      <c r="G23" s="33"/>
      <c r="H23" s="33"/>
      <c r="I23" s="110" t="s">
        <v>26</v>
      </c>
      <c r="J23" s="109" t="s">
        <v>19</v>
      </c>
      <c r="K23" s="33"/>
      <c r="L23" s="10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9" t="s">
        <v>35</v>
      </c>
      <c r="F24" s="33"/>
      <c r="G24" s="33"/>
      <c r="H24" s="33"/>
      <c r="I24" s="110" t="s">
        <v>28</v>
      </c>
      <c r="J24" s="109" t="s">
        <v>19</v>
      </c>
      <c r="K24" s="33"/>
      <c r="L24" s="10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107"/>
      <c r="J25" s="33"/>
      <c r="K25" s="33"/>
      <c r="L25" s="10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6" t="s">
        <v>36</v>
      </c>
      <c r="E26" s="33"/>
      <c r="F26" s="33"/>
      <c r="G26" s="33"/>
      <c r="H26" s="33"/>
      <c r="I26" s="107"/>
      <c r="J26" s="33"/>
      <c r="K26" s="33"/>
      <c r="L26" s="10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" customHeight="1">
      <c r="A27" s="112"/>
      <c r="B27" s="113"/>
      <c r="C27" s="112"/>
      <c r="D27" s="112"/>
      <c r="E27" s="356" t="s">
        <v>19</v>
      </c>
      <c r="F27" s="356"/>
      <c r="G27" s="356"/>
      <c r="H27" s="356"/>
      <c r="I27" s="114"/>
      <c r="J27" s="112"/>
      <c r="K27" s="112"/>
      <c r="L27" s="115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107"/>
      <c r="J28" s="33"/>
      <c r="K28" s="33"/>
      <c r="L28" s="10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6"/>
      <c r="E29" s="116"/>
      <c r="F29" s="116"/>
      <c r="G29" s="116"/>
      <c r="H29" s="116"/>
      <c r="I29" s="117"/>
      <c r="J29" s="116"/>
      <c r="K29" s="116"/>
      <c r="L29" s="10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38</v>
      </c>
      <c r="E30" s="33"/>
      <c r="F30" s="33"/>
      <c r="G30" s="33"/>
      <c r="H30" s="33"/>
      <c r="I30" s="107"/>
      <c r="J30" s="119">
        <f>ROUND(J92, 2)</f>
        <v>0</v>
      </c>
      <c r="K30" s="33"/>
      <c r="L30" s="10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6"/>
      <c r="E31" s="116"/>
      <c r="F31" s="116"/>
      <c r="G31" s="116"/>
      <c r="H31" s="116"/>
      <c r="I31" s="117"/>
      <c r="J31" s="116"/>
      <c r="K31" s="116"/>
      <c r="L31" s="10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0" t="s">
        <v>40</v>
      </c>
      <c r="G32" s="33"/>
      <c r="H32" s="33"/>
      <c r="I32" s="121" t="s">
        <v>39</v>
      </c>
      <c r="J32" s="120" t="s">
        <v>41</v>
      </c>
      <c r="K32" s="33"/>
      <c r="L32" s="10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2" t="s">
        <v>42</v>
      </c>
      <c r="E33" s="106" t="s">
        <v>43</v>
      </c>
      <c r="F33" s="123">
        <f>ROUND((SUM(BE92:BE536)),  2)</f>
        <v>0</v>
      </c>
      <c r="G33" s="33"/>
      <c r="H33" s="33"/>
      <c r="I33" s="124">
        <v>0.21</v>
      </c>
      <c r="J33" s="123">
        <f>ROUND(((SUM(BE92:BE536))*I33),  2)</f>
        <v>0</v>
      </c>
      <c r="K33" s="33"/>
      <c r="L33" s="10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06" t="s">
        <v>44</v>
      </c>
      <c r="F34" s="123">
        <f>ROUND((SUM(BF92:BF536)),  2)</f>
        <v>0</v>
      </c>
      <c r="G34" s="33"/>
      <c r="H34" s="33"/>
      <c r="I34" s="124">
        <v>0.15</v>
      </c>
      <c r="J34" s="123">
        <f>ROUND(((SUM(BF92:BF536))*I34),  2)</f>
        <v>0</v>
      </c>
      <c r="K34" s="33"/>
      <c r="L34" s="10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06" t="s">
        <v>45</v>
      </c>
      <c r="F35" s="123">
        <f>ROUND((SUM(BG92:BG536)),  2)</f>
        <v>0</v>
      </c>
      <c r="G35" s="33"/>
      <c r="H35" s="33"/>
      <c r="I35" s="124">
        <v>0.21</v>
      </c>
      <c r="J35" s="123">
        <f>0</f>
        <v>0</v>
      </c>
      <c r="K35" s="33"/>
      <c r="L35" s="10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06" t="s">
        <v>46</v>
      </c>
      <c r="F36" s="123">
        <f>ROUND((SUM(BH92:BH536)),  2)</f>
        <v>0</v>
      </c>
      <c r="G36" s="33"/>
      <c r="H36" s="33"/>
      <c r="I36" s="124">
        <v>0.15</v>
      </c>
      <c r="J36" s="123">
        <f>0</f>
        <v>0</v>
      </c>
      <c r="K36" s="33"/>
      <c r="L36" s="10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06" t="s">
        <v>47</v>
      </c>
      <c r="F37" s="123">
        <f>ROUND((SUM(BI92:BI536)),  2)</f>
        <v>0</v>
      </c>
      <c r="G37" s="33"/>
      <c r="H37" s="33"/>
      <c r="I37" s="124">
        <v>0</v>
      </c>
      <c r="J37" s="123">
        <f>0</f>
        <v>0</v>
      </c>
      <c r="K37" s="33"/>
      <c r="L37" s="10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107"/>
      <c r="J38" s="33"/>
      <c r="K38" s="33"/>
      <c r="L38" s="10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5"/>
      <c r="D39" s="126" t="s">
        <v>48</v>
      </c>
      <c r="E39" s="127"/>
      <c r="F39" s="127"/>
      <c r="G39" s="128" t="s">
        <v>49</v>
      </c>
      <c r="H39" s="129" t="s">
        <v>50</v>
      </c>
      <c r="I39" s="130"/>
      <c r="J39" s="131">
        <f>SUM(J30:J37)</f>
        <v>0</v>
      </c>
      <c r="K39" s="132"/>
      <c r="L39" s="10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33"/>
      <c r="C40" s="134"/>
      <c r="D40" s="134"/>
      <c r="E40" s="134"/>
      <c r="F40" s="134"/>
      <c r="G40" s="134"/>
      <c r="H40" s="134"/>
      <c r="I40" s="135"/>
      <c r="J40" s="134"/>
      <c r="K40" s="134"/>
      <c r="L40" s="10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136"/>
      <c r="C44" s="137"/>
      <c r="D44" s="137"/>
      <c r="E44" s="137"/>
      <c r="F44" s="137"/>
      <c r="G44" s="137"/>
      <c r="H44" s="137"/>
      <c r="I44" s="138"/>
      <c r="J44" s="137"/>
      <c r="K44" s="137"/>
      <c r="L44" s="108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2" t="s">
        <v>93</v>
      </c>
      <c r="D45" s="35"/>
      <c r="E45" s="35"/>
      <c r="F45" s="35"/>
      <c r="G45" s="35"/>
      <c r="H45" s="35"/>
      <c r="I45" s="107"/>
      <c r="J45" s="35"/>
      <c r="K45" s="35"/>
      <c r="L45" s="108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107"/>
      <c r="J46" s="35"/>
      <c r="K46" s="35"/>
      <c r="L46" s="10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107"/>
      <c r="J47" s="35"/>
      <c r="K47" s="35"/>
      <c r="L47" s="10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4.4" customHeight="1">
      <c r="A48" s="33"/>
      <c r="B48" s="34"/>
      <c r="C48" s="35"/>
      <c r="D48" s="35"/>
      <c r="E48" s="357" t="str">
        <f>E7</f>
        <v>Polní cesta C05</v>
      </c>
      <c r="F48" s="358"/>
      <c r="G48" s="358"/>
      <c r="H48" s="358"/>
      <c r="I48" s="107"/>
      <c r="J48" s="35"/>
      <c r="K48" s="35"/>
      <c r="L48" s="10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91</v>
      </c>
      <c r="D49" s="35"/>
      <c r="E49" s="35"/>
      <c r="F49" s="35"/>
      <c r="G49" s="35"/>
      <c r="H49" s="35"/>
      <c r="I49" s="107"/>
      <c r="J49" s="35"/>
      <c r="K49" s="35"/>
      <c r="L49" s="10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4.4" customHeight="1">
      <c r="A50" s="33"/>
      <c r="B50" s="34"/>
      <c r="C50" s="35"/>
      <c r="D50" s="35"/>
      <c r="E50" s="330" t="str">
        <f>E9</f>
        <v>SO 01 - Polní cesta C05</v>
      </c>
      <c r="F50" s="359"/>
      <c r="G50" s="359"/>
      <c r="H50" s="359"/>
      <c r="I50" s="107"/>
      <c r="J50" s="35"/>
      <c r="K50" s="35"/>
      <c r="L50" s="10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5"/>
      <c r="D51" s="35"/>
      <c r="E51" s="35"/>
      <c r="F51" s="35"/>
      <c r="G51" s="35"/>
      <c r="H51" s="35"/>
      <c r="I51" s="107"/>
      <c r="J51" s="35"/>
      <c r="K51" s="35"/>
      <c r="L51" s="108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110" t="s">
        <v>23</v>
      </c>
      <c r="J52" s="58" t="str">
        <f>IF(J12="","",J12)</f>
        <v>4. 5. 2017</v>
      </c>
      <c r="K52" s="35"/>
      <c r="L52" s="10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5"/>
      <c r="D53" s="35"/>
      <c r="E53" s="35"/>
      <c r="F53" s="35"/>
      <c r="G53" s="35"/>
      <c r="H53" s="35"/>
      <c r="I53" s="107"/>
      <c r="J53" s="35"/>
      <c r="K53" s="35"/>
      <c r="L53" s="10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6.4" customHeight="1">
      <c r="A54" s="33"/>
      <c r="B54" s="34"/>
      <c r="C54" s="28" t="s">
        <v>25</v>
      </c>
      <c r="D54" s="35"/>
      <c r="E54" s="35"/>
      <c r="F54" s="26" t="str">
        <f>E15</f>
        <v>ČR-SPÚ, Pobočka Svitavy</v>
      </c>
      <c r="G54" s="35"/>
      <c r="H54" s="35"/>
      <c r="I54" s="110" t="s">
        <v>31</v>
      </c>
      <c r="J54" s="31" t="str">
        <f>E21</f>
        <v>GAP Pardubice s.r.o.</v>
      </c>
      <c r="K54" s="35"/>
      <c r="L54" s="10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6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110" t="s">
        <v>34</v>
      </c>
      <c r="J55" s="31" t="str">
        <f>E24</f>
        <v>Ing. Kunc</v>
      </c>
      <c r="K55" s="35"/>
      <c r="L55" s="10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107"/>
      <c r="J56" s="35"/>
      <c r="K56" s="35"/>
      <c r="L56" s="10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39" t="s">
        <v>94</v>
      </c>
      <c r="D57" s="140"/>
      <c r="E57" s="140"/>
      <c r="F57" s="140"/>
      <c r="G57" s="140"/>
      <c r="H57" s="140"/>
      <c r="I57" s="141"/>
      <c r="J57" s="142" t="s">
        <v>95</v>
      </c>
      <c r="K57" s="140"/>
      <c r="L57" s="10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107"/>
      <c r="J58" s="35"/>
      <c r="K58" s="35"/>
      <c r="L58" s="10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customHeight="1">
      <c r="A59" s="33"/>
      <c r="B59" s="34"/>
      <c r="C59" s="143" t="s">
        <v>70</v>
      </c>
      <c r="D59" s="35"/>
      <c r="E59" s="35"/>
      <c r="F59" s="35"/>
      <c r="G59" s="35"/>
      <c r="H59" s="35"/>
      <c r="I59" s="107"/>
      <c r="J59" s="76">
        <f>J92</f>
        <v>0</v>
      </c>
      <c r="K59" s="35"/>
      <c r="L59" s="10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96</v>
      </c>
    </row>
    <row r="60" spans="1:47" s="9" customFormat="1" ht="24.9" customHeight="1">
      <c r="B60" s="144"/>
      <c r="C60" s="145"/>
      <c r="D60" s="146" t="s">
        <v>97</v>
      </c>
      <c r="E60" s="147"/>
      <c r="F60" s="147"/>
      <c r="G60" s="147"/>
      <c r="H60" s="147"/>
      <c r="I60" s="148"/>
      <c r="J60" s="149">
        <f>J93</f>
        <v>0</v>
      </c>
      <c r="K60" s="145"/>
      <c r="L60" s="150"/>
    </row>
    <row r="61" spans="1:47" s="10" customFormat="1" ht="19.95" customHeight="1">
      <c r="B61" s="151"/>
      <c r="C61" s="152"/>
      <c r="D61" s="153" t="s">
        <v>98</v>
      </c>
      <c r="E61" s="154"/>
      <c r="F61" s="154"/>
      <c r="G61" s="154"/>
      <c r="H61" s="154"/>
      <c r="I61" s="155"/>
      <c r="J61" s="156">
        <f>J94</f>
        <v>0</v>
      </c>
      <c r="K61" s="152"/>
      <c r="L61" s="157"/>
    </row>
    <row r="62" spans="1:47" s="10" customFormat="1" ht="19.95" customHeight="1">
      <c r="B62" s="151"/>
      <c r="C62" s="152"/>
      <c r="D62" s="153" t="s">
        <v>99</v>
      </c>
      <c r="E62" s="154"/>
      <c r="F62" s="154"/>
      <c r="G62" s="154"/>
      <c r="H62" s="154"/>
      <c r="I62" s="155"/>
      <c r="J62" s="156">
        <f>J262</f>
        <v>0</v>
      </c>
      <c r="K62" s="152"/>
      <c r="L62" s="157"/>
    </row>
    <row r="63" spans="1:47" s="10" customFormat="1" ht="19.95" customHeight="1">
      <c r="B63" s="151"/>
      <c r="C63" s="152"/>
      <c r="D63" s="153" t="s">
        <v>100</v>
      </c>
      <c r="E63" s="154"/>
      <c r="F63" s="154"/>
      <c r="G63" s="154"/>
      <c r="H63" s="154"/>
      <c r="I63" s="155"/>
      <c r="J63" s="156">
        <f>J306</f>
        <v>0</v>
      </c>
      <c r="K63" s="152"/>
      <c r="L63" s="157"/>
    </row>
    <row r="64" spans="1:47" s="10" customFormat="1" ht="19.95" customHeight="1">
      <c r="B64" s="151"/>
      <c r="C64" s="152"/>
      <c r="D64" s="153" t="s">
        <v>101</v>
      </c>
      <c r="E64" s="154"/>
      <c r="F64" s="154"/>
      <c r="G64" s="154"/>
      <c r="H64" s="154"/>
      <c r="I64" s="155"/>
      <c r="J64" s="156">
        <f>J344</f>
        <v>0</v>
      </c>
      <c r="K64" s="152"/>
      <c r="L64" s="157"/>
    </row>
    <row r="65" spans="1:31" s="10" customFormat="1" ht="19.95" customHeight="1">
      <c r="B65" s="151"/>
      <c r="C65" s="152"/>
      <c r="D65" s="153" t="s">
        <v>102</v>
      </c>
      <c r="E65" s="154"/>
      <c r="F65" s="154"/>
      <c r="G65" s="154"/>
      <c r="H65" s="154"/>
      <c r="I65" s="155"/>
      <c r="J65" s="156">
        <f>J367</f>
        <v>0</v>
      </c>
      <c r="K65" s="152"/>
      <c r="L65" s="157"/>
    </row>
    <row r="66" spans="1:31" s="10" customFormat="1" ht="19.95" customHeight="1">
      <c r="B66" s="151"/>
      <c r="C66" s="152"/>
      <c r="D66" s="153" t="s">
        <v>103</v>
      </c>
      <c r="E66" s="154"/>
      <c r="F66" s="154"/>
      <c r="G66" s="154"/>
      <c r="H66" s="154"/>
      <c r="I66" s="155"/>
      <c r="J66" s="156">
        <f>J420</f>
        <v>0</v>
      </c>
      <c r="K66" s="152"/>
      <c r="L66" s="157"/>
    </row>
    <row r="67" spans="1:31" s="10" customFormat="1" ht="19.95" customHeight="1">
      <c r="B67" s="151"/>
      <c r="C67" s="152"/>
      <c r="D67" s="153" t="s">
        <v>104</v>
      </c>
      <c r="E67" s="154"/>
      <c r="F67" s="154"/>
      <c r="G67" s="154"/>
      <c r="H67" s="154"/>
      <c r="I67" s="155"/>
      <c r="J67" s="156">
        <f>J424</f>
        <v>0</v>
      </c>
      <c r="K67" s="152"/>
      <c r="L67" s="157"/>
    </row>
    <row r="68" spans="1:31" s="10" customFormat="1" ht="19.95" customHeight="1">
      <c r="B68" s="151"/>
      <c r="C68" s="152"/>
      <c r="D68" s="153" t="s">
        <v>105</v>
      </c>
      <c r="E68" s="154"/>
      <c r="F68" s="154"/>
      <c r="G68" s="154"/>
      <c r="H68" s="154"/>
      <c r="I68" s="155"/>
      <c r="J68" s="156">
        <f>J439</f>
        <v>0</v>
      </c>
      <c r="K68" s="152"/>
      <c r="L68" s="157"/>
    </row>
    <row r="69" spans="1:31" s="10" customFormat="1" ht="19.95" customHeight="1">
      <c r="B69" s="151"/>
      <c r="C69" s="152"/>
      <c r="D69" s="153" t="s">
        <v>106</v>
      </c>
      <c r="E69" s="154"/>
      <c r="F69" s="154"/>
      <c r="G69" s="154"/>
      <c r="H69" s="154"/>
      <c r="I69" s="155"/>
      <c r="J69" s="156">
        <f>J506</f>
        <v>0</v>
      </c>
      <c r="K69" s="152"/>
      <c r="L69" s="157"/>
    </row>
    <row r="70" spans="1:31" s="10" customFormat="1" ht="19.95" customHeight="1">
      <c r="B70" s="151"/>
      <c r="C70" s="152"/>
      <c r="D70" s="153" t="s">
        <v>107</v>
      </c>
      <c r="E70" s="154"/>
      <c r="F70" s="154"/>
      <c r="G70" s="154"/>
      <c r="H70" s="154"/>
      <c r="I70" s="155"/>
      <c r="J70" s="156">
        <f>J525</f>
        <v>0</v>
      </c>
      <c r="K70" s="152"/>
      <c r="L70" s="157"/>
    </row>
    <row r="71" spans="1:31" s="9" customFormat="1" ht="24.9" customHeight="1">
      <c r="B71" s="144"/>
      <c r="C71" s="145"/>
      <c r="D71" s="146" t="s">
        <v>108</v>
      </c>
      <c r="E71" s="147"/>
      <c r="F71" s="147"/>
      <c r="G71" s="147"/>
      <c r="H71" s="147"/>
      <c r="I71" s="148"/>
      <c r="J71" s="149">
        <f>J528</f>
        <v>0</v>
      </c>
      <c r="K71" s="145"/>
      <c r="L71" s="150"/>
    </row>
    <row r="72" spans="1:31" s="10" customFormat="1" ht="19.95" customHeight="1">
      <c r="B72" s="151"/>
      <c r="C72" s="152"/>
      <c r="D72" s="153" t="s">
        <v>109</v>
      </c>
      <c r="E72" s="154"/>
      <c r="F72" s="154"/>
      <c r="G72" s="154"/>
      <c r="H72" s="154"/>
      <c r="I72" s="155"/>
      <c r="J72" s="156">
        <f>J529</f>
        <v>0</v>
      </c>
      <c r="K72" s="152"/>
      <c r="L72" s="157"/>
    </row>
    <row r="73" spans="1:31" s="2" customFormat="1" ht="21.75" customHeight="1">
      <c r="A73" s="33"/>
      <c r="B73" s="34"/>
      <c r="C73" s="35"/>
      <c r="D73" s="35"/>
      <c r="E73" s="35"/>
      <c r="F73" s="35"/>
      <c r="G73" s="35"/>
      <c r="H73" s="35"/>
      <c r="I73" s="107"/>
      <c r="J73" s="35"/>
      <c r="K73" s="35"/>
      <c r="L73" s="108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" customHeight="1">
      <c r="A74" s="33"/>
      <c r="B74" s="46"/>
      <c r="C74" s="47"/>
      <c r="D74" s="47"/>
      <c r="E74" s="47"/>
      <c r="F74" s="47"/>
      <c r="G74" s="47"/>
      <c r="H74" s="47"/>
      <c r="I74" s="135"/>
      <c r="J74" s="47"/>
      <c r="K74" s="47"/>
      <c r="L74" s="108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8" spans="1:31" s="2" customFormat="1" ht="6.9" customHeight="1">
      <c r="A78" s="33"/>
      <c r="B78" s="48"/>
      <c r="C78" s="49"/>
      <c r="D78" s="49"/>
      <c r="E78" s="49"/>
      <c r="F78" s="49"/>
      <c r="G78" s="49"/>
      <c r="H78" s="49"/>
      <c r="I78" s="138"/>
      <c r="J78" s="49"/>
      <c r="K78" s="49"/>
      <c r="L78" s="108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24.9" customHeight="1">
      <c r="A79" s="33"/>
      <c r="B79" s="34"/>
      <c r="C79" s="22" t="s">
        <v>110</v>
      </c>
      <c r="D79" s="35"/>
      <c r="E79" s="35"/>
      <c r="F79" s="35"/>
      <c r="G79" s="35"/>
      <c r="H79" s="35"/>
      <c r="I79" s="107"/>
      <c r="J79" s="35"/>
      <c r="K79" s="35"/>
      <c r="L79" s="108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" customHeight="1">
      <c r="A80" s="33"/>
      <c r="B80" s="34"/>
      <c r="C80" s="35"/>
      <c r="D80" s="35"/>
      <c r="E80" s="35"/>
      <c r="F80" s="35"/>
      <c r="G80" s="35"/>
      <c r="H80" s="35"/>
      <c r="I80" s="107"/>
      <c r="J80" s="35"/>
      <c r="K80" s="35"/>
      <c r="L80" s="108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>
      <c r="A81" s="33"/>
      <c r="B81" s="34"/>
      <c r="C81" s="28" t="s">
        <v>16</v>
      </c>
      <c r="D81" s="35"/>
      <c r="E81" s="35"/>
      <c r="F81" s="35"/>
      <c r="G81" s="35"/>
      <c r="H81" s="35"/>
      <c r="I81" s="107"/>
      <c r="J81" s="35"/>
      <c r="K81" s="35"/>
      <c r="L81" s="108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4.4" customHeight="1">
      <c r="A82" s="33"/>
      <c r="B82" s="34"/>
      <c r="C82" s="35"/>
      <c r="D82" s="35"/>
      <c r="E82" s="357" t="str">
        <f>E7</f>
        <v>Polní cesta C05</v>
      </c>
      <c r="F82" s="358"/>
      <c r="G82" s="358"/>
      <c r="H82" s="358"/>
      <c r="I82" s="107"/>
      <c r="J82" s="35"/>
      <c r="K82" s="35"/>
      <c r="L82" s="108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2" customHeight="1">
      <c r="A83" s="33"/>
      <c r="B83" s="34"/>
      <c r="C83" s="28" t="s">
        <v>91</v>
      </c>
      <c r="D83" s="35"/>
      <c r="E83" s="35"/>
      <c r="F83" s="35"/>
      <c r="G83" s="35"/>
      <c r="H83" s="35"/>
      <c r="I83" s="107"/>
      <c r="J83" s="35"/>
      <c r="K83" s="35"/>
      <c r="L83" s="108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4.4" customHeight="1">
      <c r="A84" s="33"/>
      <c r="B84" s="34"/>
      <c r="C84" s="35"/>
      <c r="D84" s="35"/>
      <c r="E84" s="330" t="str">
        <f>E9</f>
        <v>SO 01 - Polní cesta C05</v>
      </c>
      <c r="F84" s="359"/>
      <c r="G84" s="359"/>
      <c r="H84" s="359"/>
      <c r="I84" s="107"/>
      <c r="J84" s="35"/>
      <c r="K84" s="35"/>
      <c r="L84" s="108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6.9" customHeight="1">
      <c r="A85" s="33"/>
      <c r="B85" s="34"/>
      <c r="C85" s="35"/>
      <c r="D85" s="35"/>
      <c r="E85" s="35"/>
      <c r="F85" s="35"/>
      <c r="G85" s="35"/>
      <c r="H85" s="35"/>
      <c r="I85" s="107"/>
      <c r="J85" s="35"/>
      <c r="K85" s="35"/>
      <c r="L85" s="108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2" customHeight="1">
      <c r="A86" s="33"/>
      <c r="B86" s="34"/>
      <c r="C86" s="28" t="s">
        <v>21</v>
      </c>
      <c r="D86" s="35"/>
      <c r="E86" s="35"/>
      <c r="F86" s="26" t="str">
        <f>F12</f>
        <v xml:space="preserve"> </v>
      </c>
      <c r="G86" s="35"/>
      <c r="H86" s="35"/>
      <c r="I86" s="110" t="s">
        <v>23</v>
      </c>
      <c r="J86" s="58" t="str">
        <f>IF(J12="","",J12)</f>
        <v>4. 5. 2017</v>
      </c>
      <c r="K86" s="35"/>
      <c r="L86" s="108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2" customFormat="1" ht="6.9" customHeight="1">
      <c r="A87" s="33"/>
      <c r="B87" s="34"/>
      <c r="C87" s="35"/>
      <c r="D87" s="35"/>
      <c r="E87" s="35"/>
      <c r="F87" s="35"/>
      <c r="G87" s="35"/>
      <c r="H87" s="35"/>
      <c r="I87" s="107"/>
      <c r="J87" s="35"/>
      <c r="K87" s="35"/>
      <c r="L87" s="108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65" s="2" customFormat="1" ht="26.4" customHeight="1">
      <c r="A88" s="33"/>
      <c r="B88" s="34"/>
      <c r="C88" s="28" t="s">
        <v>25</v>
      </c>
      <c r="D88" s="35"/>
      <c r="E88" s="35"/>
      <c r="F88" s="26" t="str">
        <f>E15</f>
        <v>ČR-SPÚ, Pobočka Svitavy</v>
      </c>
      <c r="G88" s="35"/>
      <c r="H88" s="35"/>
      <c r="I88" s="110" t="s">
        <v>31</v>
      </c>
      <c r="J88" s="31" t="str">
        <f>E21</f>
        <v>GAP Pardubice s.r.o.</v>
      </c>
      <c r="K88" s="35"/>
      <c r="L88" s="108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65" s="2" customFormat="1" ht="15.6" customHeight="1">
      <c r="A89" s="33"/>
      <c r="B89" s="34"/>
      <c r="C89" s="28" t="s">
        <v>29</v>
      </c>
      <c r="D89" s="35"/>
      <c r="E89" s="35"/>
      <c r="F89" s="26" t="str">
        <f>IF(E18="","",E18)</f>
        <v>Vyplň údaj</v>
      </c>
      <c r="G89" s="35"/>
      <c r="H89" s="35"/>
      <c r="I89" s="110" t="s">
        <v>34</v>
      </c>
      <c r="J89" s="31" t="str">
        <f>E24</f>
        <v>Ing. Kunc</v>
      </c>
      <c r="K89" s="35"/>
      <c r="L89" s="108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65" s="2" customFormat="1" ht="10.35" customHeight="1">
      <c r="A90" s="33"/>
      <c r="B90" s="34"/>
      <c r="C90" s="35"/>
      <c r="D90" s="35"/>
      <c r="E90" s="35"/>
      <c r="F90" s="35"/>
      <c r="G90" s="35"/>
      <c r="H90" s="35"/>
      <c r="I90" s="107"/>
      <c r="J90" s="35"/>
      <c r="K90" s="35"/>
      <c r="L90" s="108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65" s="11" customFormat="1" ht="29.25" customHeight="1">
      <c r="A91" s="158"/>
      <c r="B91" s="159"/>
      <c r="C91" s="160" t="s">
        <v>111</v>
      </c>
      <c r="D91" s="161" t="s">
        <v>57</v>
      </c>
      <c r="E91" s="161" t="s">
        <v>53</v>
      </c>
      <c r="F91" s="161" t="s">
        <v>54</v>
      </c>
      <c r="G91" s="161" t="s">
        <v>112</v>
      </c>
      <c r="H91" s="161" t="s">
        <v>113</v>
      </c>
      <c r="I91" s="162" t="s">
        <v>114</v>
      </c>
      <c r="J91" s="161" t="s">
        <v>95</v>
      </c>
      <c r="K91" s="163" t="s">
        <v>115</v>
      </c>
      <c r="L91" s="164"/>
      <c r="M91" s="67" t="s">
        <v>19</v>
      </c>
      <c r="N91" s="68" t="s">
        <v>42</v>
      </c>
      <c r="O91" s="68" t="s">
        <v>116</v>
      </c>
      <c r="P91" s="68" t="s">
        <v>117</v>
      </c>
      <c r="Q91" s="68" t="s">
        <v>118</v>
      </c>
      <c r="R91" s="68" t="s">
        <v>119</v>
      </c>
      <c r="S91" s="68" t="s">
        <v>120</v>
      </c>
      <c r="T91" s="69" t="s">
        <v>121</v>
      </c>
      <c r="U91" s="158"/>
      <c r="V91" s="158"/>
      <c r="W91" s="158"/>
      <c r="X91" s="158"/>
      <c r="Y91" s="158"/>
      <c r="Z91" s="158"/>
      <c r="AA91" s="158"/>
      <c r="AB91" s="158"/>
      <c r="AC91" s="158"/>
      <c r="AD91" s="158"/>
      <c r="AE91" s="158"/>
    </row>
    <row r="92" spans="1:65" s="2" customFormat="1" ht="22.8" customHeight="1">
      <c r="A92" s="33"/>
      <c r="B92" s="34"/>
      <c r="C92" s="74" t="s">
        <v>122</v>
      </c>
      <c r="D92" s="35"/>
      <c r="E92" s="35"/>
      <c r="F92" s="35"/>
      <c r="G92" s="35"/>
      <c r="H92" s="35"/>
      <c r="I92" s="107"/>
      <c r="J92" s="165">
        <f>BK92</f>
        <v>0</v>
      </c>
      <c r="K92" s="35"/>
      <c r="L92" s="38"/>
      <c r="M92" s="70"/>
      <c r="N92" s="166"/>
      <c r="O92" s="71"/>
      <c r="P92" s="167">
        <f>P93+P528</f>
        <v>0</v>
      </c>
      <c r="Q92" s="71"/>
      <c r="R92" s="167">
        <f>R93+R528</f>
        <v>7796.1848870900003</v>
      </c>
      <c r="S92" s="71"/>
      <c r="T92" s="168">
        <f>T93+T528</f>
        <v>26.996549999999999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71</v>
      </c>
      <c r="AU92" s="16" t="s">
        <v>96</v>
      </c>
      <c r="BK92" s="169">
        <f>BK93+BK528</f>
        <v>0</v>
      </c>
    </row>
    <row r="93" spans="1:65" s="12" customFormat="1" ht="25.95" customHeight="1">
      <c r="B93" s="170"/>
      <c r="C93" s="171"/>
      <c r="D93" s="172" t="s">
        <v>71</v>
      </c>
      <c r="E93" s="173" t="s">
        <v>123</v>
      </c>
      <c r="F93" s="173" t="s">
        <v>124</v>
      </c>
      <c r="G93" s="171"/>
      <c r="H93" s="171"/>
      <c r="I93" s="174"/>
      <c r="J93" s="175">
        <f>BK93</f>
        <v>0</v>
      </c>
      <c r="K93" s="171"/>
      <c r="L93" s="176"/>
      <c r="M93" s="177"/>
      <c r="N93" s="178"/>
      <c r="O93" s="178"/>
      <c r="P93" s="179">
        <f>P94+P262+P306+P344+P367+P420+P424+P439+P506+P525</f>
        <v>0</v>
      </c>
      <c r="Q93" s="178"/>
      <c r="R93" s="179">
        <f>R94+R262+R306+R344+R367+R420+R424+R439+R506+R525</f>
        <v>7796.0746370900006</v>
      </c>
      <c r="S93" s="178"/>
      <c r="T93" s="180">
        <f>T94+T262+T306+T344+T367+T420+T424+T439+T506+T525</f>
        <v>26.996549999999999</v>
      </c>
      <c r="AR93" s="181" t="s">
        <v>79</v>
      </c>
      <c r="AT93" s="182" t="s">
        <v>71</v>
      </c>
      <c r="AU93" s="182" t="s">
        <v>72</v>
      </c>
      <c r="AY93" s="181" t="s">
        <v>125</v>
      </c>
      <c r="BK93" s="183">
        <f>BK94+BK262+BK306+BK344+BK367+BK420+BK424+BK439+BK506+BK525</f>
        <v>0</v>
      </c>
    </row>
    <row r="94" spans="1:65" s="12" customFormat="1" ht="22.8" customHeight="1">
      <c r="B94" s="170"/>
      <c r="C94" s="171"/>
      <c r="D94" s="172" t="s">
        <v>71</v>
      </c>
      <c r="E94" s="184" t="s">
        <v>79</v>
      </c>
      <c r="F94" s="184" t="s">
        <v>126</v>
      </c>
      <c r="G94" s="171"/>
      <c r="H94" s="171"/>
      <c r="I94" s="174"/>
      <c r="J94" s="185">
        <f>BK94</f>
        <v>0</v>
      </c>
      <c r="K94" s="171"/>
      <c r="L94" s="176"/>
      <c r="M94" s="177"/>
      <c r="N94" s="178"/>
      <c r="O94" s="178"/>
      <c r="P94" s="179">
        <f>SUM(P95:P261)</f>
        <v>0</v>
      </c>
      <c r="Q94" s="178"/>
      <c r="R94" s="179">
        <f>SUM(R95:R261)</f>
        <v>42.555211999999997</v>
      </c>
      <c r="S94" s="178"/>
      <c r="T94" s="180">
        <f>SUM(T95:T261)</f>
        <v>0</v>
      </c>
      <c r="AR94" s="181" t="s">
        <v>79</v>
      </c>
      <c r="AT94" s="182" t="s">
        <v>71</v>
      </c>
      <c r="AU94" s="182" t="s">
        <v>79</v>
      </c>
      <c r="AY94" s="181" t="s">
        <v>125</v>
      </c>
      <c r="BK94" s="183">
        <f>SUM(BK95:BK261)</f>
        <v>0</v>
      </c>
    </row>
    <row r="95" spans="1:65" s="2" customFormat="1" ht="21.6" customHeight="1">
      <c r="A95" s="33"/>
      <c r="B95" s="34"/>
      <c r="C95" s="186" t="s">
        <v>79</v>
      </c>
      <c r="D95" s="186" t="s">
        <v>127</v>
      </c>
      <c r="E95" s="187" t="s">
        <v>128</v>
      </c>
      <c r="F95" s="188" t="s">
        <v>129</v>
      </c>
      <c r="G95" s="189" t="s">
        <v>130</v>
      </c>
      <c r="H95" s="190">
        <v>100</v>
      </c>
      <c r="I95" s="191"/>
      <c r="J95" s="192">
        <f>ROUND(I95*H95,2)</f>
        <v>0</v>
      </c>
      <c r="K95" s="188" t="s">
        <v>131</v>
      </c>
      <c r="L95" s="38"/>
      <c r="M95" s="193" t="s">
        <v>19</v>
      </c>
      <c r="N95" s="194" t="s">
        <v>43</v>
      </c>
      <c r="O95" s="63"/>
      <c r="P95" s="195">
        <f>O95*H95</f>
        <v>0</v>
      </c>
      <c r="Q95" s="195">
        <v>0</v>
      </c>
      <c r="R95" s="195">
        <f>Q95*H95</f>
        <v>0</v>
      </c>
      <c r="S95" s="195">
        <v>0</v>
      </c>
      <c r="T95" s="196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97" t="s">
        <v>132</v>
      </c>
      <c r="AT95" s="197" t="s">
        <v>127</v>
      </c>
      <c r="AU95" s="197" t="s">
        <v>82</v>
      </c>
      <c r="AY95" s="16" t="s">
        <v>125</v>
      </c>
      <c r="BE95" s="198">
        <f>IF(N95="základní",J95,0)</f>
        <v>0</v>
      </c>
      <c r="BF95" s="198">
        <f>IF(N95="snížená",J95,0)</f>
        <v>0</v>
      </c>
      <c r="BG95" s="198">
        <f>IF(N95="zákl. přenesená",J95,0)</f>
        <v>0</v>
      </c>
      <c r="BH95" s="198">
        <f>IF(N95="sníž. přenesená",J95,0)</f>
        <v>0</v>
      </c>
      <c r="BI95" s="198">
        <f>IF(N95="nulová",J95,0)</f>
        <v>0</v>
      </c>
      <c r="BJ95" s="16" t="s">
        <v>79</v>
      </c>
      <c r="BK95" s="198">
        <f>ROUND(I95*H95,2)</f>
        <v>0</v>
      </c>
      <c r="BL95" s="16" t="s">
        <v>132</v>
      </c>
      <c r="BM95" s="197" t="s">
        <v>133</v>
      </c>
    </row>
    <row r="96" spans="1:65" s="2" customFormat="1" ht="19.2">
      <c r="A96" s="33"/>
      <c r="B96" s="34"/>
      <c r="C96" s="35"/>
      <c r="D96" s="199" t="s">
        <v>134</v>
      </c>
      <c r="E96" s="35"/>
      <c r="F96" s="200" t="s">
        <v>135</v>
      </c>
      <c r="G96" s="35"/>
      <c r="H96" s="35"/>
      <c r="I96" s="107"/>
      <c r="J96" s="35"/>
      <c r="K96" s="35"/>
      <c r="L96" s="38"/>
      <c r="M96" s="201"/>
      <c r="N96" s="202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134</v>
      </c>
      <c r="AU96" s="16" t="s">
        <v>82</v>
      </c>
    </row>
    <row r="97" spans="1:65" s="13" customFormat="1" ht="10.199999999999999">
      <c r="B97" s="203"/>
      <c r="C97" s="204"/>
      <c r="D97" s="199" t="s">
        <v>136</v>
      </c>
      <c r="E97" s="205" t="s">
        <v>19</v>
      </c>
      <c r="F97" s="206" t="s">
        <v>137</v>
      </c>
      <c r="G97" s="204"/>
      <c r="H97" s="207">
        <v>100</v>
      </c>
      <c r="I97" s="208"/>
      <c r="J97" s="204"/>
      <c r="K97" s="204"/>
      <c r="L97" s="209"/>
      <c r="M97" s="210"/>
      <c r="N97" s="211"/>
      <c r="O97" s="211"/>
      <c r="P97" s="211"/>
      <c r="Q97" s="211"/>
      <c r="R97" s="211"/>
      <c r="S97" s="211"/>
      <c r="T97" s="212"/>
      <c r="AT97" s="213" t="s">
        <v>136</v>
      </c>
      <c r="AU97" s="213" t="s">
        <v>82</v>
      </c>
      <c r="AV97" s="13" t="s">
        <v>82</v>
      </c>
      <c r="AW97" s="13" t="s">
        <v>33</v>
      </c>
      <c r="AX97" s="13" t="s">
        <v>79</v>
      </c>
      <c r="AY97" s="213" t="s">
        <v>125</v>
      </c>
    </row>
    <row r="98" spans="1:65" s="2" customFormat="1" ht="14.4" customHeight="1">
      <c r="A98" s="33"/>
      <c r="B98" s="34"/>
      <c r="C98" s="186" t="s">
        <v>82</v>
      </c>
      <c r="D98" s="186" t="s">
        <v>127</v>
      </c>
      <c r="E98" s="187" t="s">
        <v>138</v>
      </c>
      <c r="F98" s="188" t="s">
        <v>139</v>
      </c>
      <c r="G98" s="189" t="s">
        <v>130</v>
      </c>
      <c r="H98" s="190">
        <v>100</v>
      </c>
      <c r="I98" s="191"/>
      <c r="J98" s="192">
        <f>ROUND(I98*H98,2)</f>
        <v>0</v>
      </c>
      <c r="K98" s="188" t="s">
        <v>131</v>
      </c>
      <c r="L98" s="38"/>
      <c r="M98" s="193" t="s">
        <v>19</v>
      </c>
      <c r="N98" s="194" t="s">
        <v>43</v>
      </c>
      <c r="O98" s="63"/>
      <c r="P98" s="195">
        <f>O98*H98</f>
        <v>0</v>
      </c>
      <c r="Q98" s="195">
        <v>1.8000000000000001E-4</v>
      </c>
      <c r="R98" s="195">
        <f>Q98*H98</f>
        <v>1.8000000000000002E-2</v>
      </c>
      <c r="S98" s="195">
        <v>0</v>
      </c>
      <c r="T98" s="196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97" t="s">
        <v>132</v>
      </c>
      <c r="AT98" s="197" t="s">
        <v>127</v>
      </c>
      <c r="AU98" s="197" t="s">
        <v>82</v>
      </c>
      <c r="AY98" s="16" t="s">
        <v>125</v>
      </c>
      <c r="BE98" s="198">
        <f>IF(N98="základní",J98,0)</f>
        <v>0</v>
      </c>
      <c r="BF98" s="198">
        <f>IF(N98="snížená",J98,0)</f>
        <v>0</v>
      </c>
      <c r="BG98" s="198">
        <f>IF(N98="zákl. přenesená",J98,0)</f>
        <v>0</v>
      </c>
      <c r="BH98" s="198">
        <f>IF(N98="sníž. přenesená",J98,0)</f>
        <v>0</v>
      </c>
      <c r="BI98" s="198">
        <f>IF(N98="nulová",J98,0)</f>
        <v>0</v>
      </c>
      <c r="BJ98" s="16" t="s">
        <v>79</v>
      </c>
      <c r="BK98" s="198">
        <f>ROUND(I98*H98,2)</f>
        <v>0</v>
      </c>
      <c r="BL98" s="16" t="s">
        <v>132</v>
      </c>
      <c r="BM98" s="197" t="s">
        <v>140</v>
      </c>
    </row>
    <row r="99" spans="1:65" s="2" customFormat="1" ht="10.199999999999999">
      <c r="A99" s="33"/>
      <c r="B99" s="34"/>
      <c r="C99" s="35"/>
      <c r="D99" s="199" t="s">
        <v>134</v>
      </c>
      <c r="E99" s="35"/>
      <c r="F99" s="200" t="s">
        <v>141</v>
      </c>
      <c r="G99" s="35"/>
      <c r="H99" s="35"/>
      <c r="I99" s="107"/>
      <c r="J99" s="35"/>
      <c r="K99" s="35"/>
      <c r="L99" s="38"/>
      <c r="M99" s="201"/>
      <c r="N99" s="202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134</v>
      </c>
      <c r="AU99" s="16" t="s">
        <v>82</v>
      </c>
    </row>
    <row r="100" spans="1:65" s="2" customFormat="1" ht="14.4" customHeight="1">
      <c r="A100" s="33"/>
      <c r="B100" s="34"/>
      <c r="C100" s="186" t="s">
        <v>142</v>
      </c>
      <c r="D100" s="186" t="s">
        <v>127</v>
      </c>
      <c r="E100" s="187" t="s">
        <v>143</v>
      </c>
      <c r="F100" s="188" t="s">
        <v>144</v>
      </c>
      <c r="G100" s="189" t="s">
        <v>145</v>
      </c>
      <c r="H100" s="190">
        <v>23</v>
      </c>
      <c r="I100" s="191"/>
      <c r="J100" s="192">
        <f>ROUND(I100*H100,2)</f>
        <v>0</v>
      </c>
      <c r="K100" s="188" t="s">
        <v>131</v>
      </c>
      <c r="L100" s="38"/>
      <c r="M100" s="193" t="s">
        <v>19</v>
      </c>
      <c r="N100" s="194" t="s">
        <v>43</v>
      </c>
      <c r="O100" s="63"/>
      <c r="P100" s="195">
        <f>O100*H100</f>
        <v>0</v>
      </c>
      <c r="Q100" s="195">
        <v>1.8000000000000001E-4</v>
      </c>
      <c r="R100" s="195">
        <f>Q100*H100</f>
        <v>4.1400000000000005E-3</v>
      </c>
      <c r="S100" s="195">
        <v>0</v>
      </c>
      <c r="T100" s="196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97" t="s">
        <v>132</v>
      </c>
      <c r="AT100" s="197" t="s">
        <v>127</v>
      </c>
      <c r="AU100" s="197" t="s">
        <v>82</v>
      </c>
      <c r="AY100" s="16" t="s">
        <v>125</v>
      </c>
      <c r="BE100" s="198">
        <f>IF(N100="základní",J100,0)</f>
        <v>0</v>
      </c>
      <c r="BF100" s="198">
        <f>IF(N100="snížená",J100,0)</f>
        <v>0</v>
      </c>
      <c r="BG100" s="198">
        <f>IF(N100="zákl. přenesená",J100,0)</f>
        <v>0</v>
      </c>
      <c r="BH100" s="198">
        <f>IF(N100="sníž. přenesená",J100,0)</f>
        <v>0</v>
      </c>
      <c r="BI100" s="198">
        <f>IF(N100="nulová",J100,0)</f>
        <v>0</v>
      </c>
      <c r="BJ100" s="16" t="s">
        <v>79</v>
      </c>
      <c r="BK100" s="198">
        <f>ROUND(I100*H100,2)</f>
        <v>0</v>
      </c>
      <c r="BL100" s="16" t="s">
        <v>132</v>
      </c>
      <c r="BM100" s="197" t="s">
        <v>146</v>
      </c>
    </row>
    <row r="101" spans="1:65" s="2" customFormat="1" ht="19.2">
      <c r="A101" s="33"/>
      <c r="B101" s="34"/>
      <c r="C101" s="35"/>
      <c r="D101" s="199" t="s">
        <v>134</v>
      </c>
      <c r="E101" s="35"/>
      <c r="F101" s="200" t="s">
        <v>147</v>
      </c>
      <c r="G101" s="35"/>
      <c r="H101" s="35"/>
      <c r="I101" s="107"/>
      <c r="J101" s="35"/>
      <c r="K101" s="35"/>
      <c r="L101" s="38"/>
      <c r="M101" s="201"/>
      <c r="N101" s="202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134</v>
      </c>
      <c r="AU101" s="16" t="s">
        <v>82</v>
      </c>
    </row>
    <row r="102" spans="1:65" s="13" customFormat="1" ht="10.199999999999999">
      <c r="B102" s="203"/>
      <c r="C102" s="204"/>
      <c r="D102" s="199" t="s">
        <v>136</v>
      </c>
      <c r="E102" s="205" t="s">
        <v>19</v>
      </c>
      <c r="F102" s="206" t="s">
        <v>148</v>
      </c>
      <c r="G102" s="204"/>
      <c r="H102" s="207">
        <v>23</v>
      </c>
      <c r="I102" s="208"/>
      <c r="J102" s="204"/>
      <c r="K102" s="204"/>
      <c r="L102" s="209"/>
      <c r="M102" s="210"/>
      <c r="N102" s="211"/>
      <c r="O102" s="211"/>
      <c r="P102" s="211"/>
      <c r="Q102" s="211"/>
      <c r="R102" s="211"/>
      <c r="S102" s="211"/>
      <c r="T102" s="212"/>
      <c r="AT102" s="213" t="s">
        <v>136</v>
      </c>
      <c r="AU102" s="213" t="s">
        <v>82</v>
      </c>
      <c r="AV102" s="13" t="s">
        <v>82</v>
      </c>
      <c r="AW102" s="13" t="s">
        <v>33</v>
      </c>
      <c r="AX102" s="13" t="s">
        <v>79</v>
      </c>
      <c r="AY102" s="213" t="s">
        <v>125</v>
      </c>
    </row>
    <row r="103" spans="1:65" s="2" customFormat="1" ht="14.4" customHeight="1">
      <c r="A103" s="33"/>
      <c r="B103" s="34"/>
      <c r="C103" s="186" t="s">
        <v>132</v>
      </c>
      <c r="D103" s="186" t="s">
        <v>127</v>
      </c>
      <c r="E103" s="187" t="s">
        <v>149</v>
      </c>
      <c r="F103" s="188" t="s">
        <v>150</v>
      </c>
      <c r="G103" s="189" t="s">
        <v>145</v>
      </c>
      <c r="H103" s="190">
        <v>7</v>
      </c>
      <c r="I103" s="191"/>
      <c r="J103" s="192">
        <f>ROUND(I103*H103,2)</f>
        <v>0</v>
      </c>
      <c r="K103" s="188" t="s">
        <v>131</v>
      </c>
      <c r="L103" s="38"/>
      <c r="M103" s="193" t="s">
        <v>19</v>
      </c>
      <c r="N103" s="194" t="s">
        <v>43</v>
      </c>
      <c r="O103" s="63"/>
      <c r="P103" s="195">
        <f>O103*H103</f>
        <v>0</v>
      </c>
      <c r="Q103" s="195">
        <v>0</v>
      </c>
      <c r="R103" s="195">
        <f>Q103*H103</f>
        <v>0</v>
      </c>
      <c r="S103" s="195">
        <v>0</v>
      </c>
      <c r="T103" s="196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97" t="s">
        <v>132</v>
      </c>
      <c r="AT103" s="197" t="s">
        <v>127</v>
      </c>
      <c r="AU103" s="197" t="s">
        <v>82</v>
      </c>
      <c r="AY103" s="16" t="s">
        <v>125</v>
      </c>
      <c r="BE103" s="198">
        <f>IF(N103="základní",J103,0)</f>
        <v>0</v>
      </c>
      <c r="BF103" s="198">
        <f>IF(N103="snížená",J103,0)</f>
        <v>0</v>
      </c>
      <c r="BG103" s="198">
        <f>IF(N103="zákl. přenesená",J103,0)</f>
        <v>0</v>
      </c>
      <c r="BH103" s="198">
        <f>IF(N103="sníž. přenesená",J103,0)</f>
        <v>0</v>
      </c>
      <c r="BI103" s="198">
        <f>IF(N103="nulová",J103,0)</f>
        <v>0</v>
      </c>
      <c r="BJ103" s="16" t="s">
        <v>79</v>
      </c>
      <c r="BK103" s="198">
        <f>ROUND(I103*H103,2)</f>
        <v>0</v>
      </c>
      <c r="BL103" s="16" t="s">
        <v>132</v>
      </c>
      <c r="BM103" s="197" t="s">
        <v>151</v>
      </c>
    </row>
    <row r="104" spans="1:65" s="2" customFormat="1" ht="10.199999999999999">
      <c r="A104" s="33"/>
      <c r="B104" s="34"/>
      <c r="C104" s="35"/>
      <c r="D104" s="199" t="s">
        <v>134</v>
      </c>
      <c r="E104" s="35"/>
      <c r="F104" s="200" t="s">
        <v>152</v>
      </c>
      <c r="G104" s="35"/>
      <c r="H104" s="35"/>
      <c r="I104" s="107"/>
      <c r="J104" s="35"/>
      <c r="K104" s="35"/>
      <c r="L104" s="38"/>
      <c r="M104" s="201"/>
      <c r="N104" s="202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134</v>
      </c>
      <c r="AU104" s="16" t="s">
        <v>82</v>
      </c>
    </row>
    <row r="105" spans="1:65" s="13" customFormat="1" ht="10.199999999999999">
      <c r="B105" s="203"/>
      <c r="C105" s="204"/>
      <c r="D105" s="199" t="s">
        <v>136</v>
      </c>
      <c r="E105" s="205" t="s">
        <v>19</v>
      </c>
      <c r="F105" s="206" t="s">
        <v>153</v>
      </c>
      <c r="G105" s="204"/>
      <c r="H105" s="207">
        <v>7</v>
      </c>
      <c r="I105" s="208"/>
      <c r="J105" s="204"/>
      <c r="K105" s="204"/>
      <c r="L105" s="209"/>
      <c r="M105" s="210"/>
      <c r="N105" s="211"/>
      <c r="O105" s="211"/>
      <c r="P105" s="211"/>
      <c r="Q105" s="211"/>
      <c r="R105" s="211"/>
      <c r="S105" s="211"/>
      <c r="T105" s="212"/>
      <c r="AT105" s="213" t="s">
        <v>136</v>
      </c>
      <c r="AU105" s="213" t="s">
        <v>82</v>
      </c>
      <c r="AV105" s="13" t="s">
        <v>82</v>
      </c>
      <c r="AW105" s="13" t="s">
        <v>33</v>
      </c>
      <c r="AX105" s="13" t="s">
        <v>79</v>
      </c>
      <c r="AY105" s="213" t="s">
        <v>125</v>
      </c>
    </row>
    <row r="106" spans="1:65" s="2" customFormat="1" ht="14.4" customHeight="1">
      <c r="A106" s="33"/>
      <c r="B106" s="34"/>
      <c r="C106" s="186" t="s">
        <v>154</v>
      </c>
      <c r="D106" s="186" t="s">
        <v>127</v>
      </c>
      <c r="E106" s="187" t="s">
        <v>155</v>
      </c>
      <c r="F106" s="188" t="s">
        <v>156</v>
      </c>
      <c r="G106" s="189" t="s">
        <v>145</v>
      </c>
      <c r="H106" s="190">
        <v>16</v>
      </c>
      <c r="I106" s="191"/>
      <c r="J106" s="192">
        <f>ROUND(I106*H106,2)</f>
        <v>0</v>
      </c>
      <c r="K106" s="188" t="s">
        <v>131</v>
      </c>
      <c r="L106" s="38"/>
      <c r="M106" s="193" t="s">
        <v>19</v>
      </c>
      <c r="N106" s="194" t="s">
        <v>43</v>
      </c>
      <c r="O106" s="63"/>
      <c r="P106" s="195">
        <f>O106*H106</f>
        <v>0</v>
      </c>
      <c r="Q106" s="195">
        <v>0</v>
      </c>
      <c r="R106" s="195">
        <f>Q106*H106</f>
        <v>0</v>
      </c>
      <c r="S106" s="195">
        <v>0</v>
      </c>
      <c r="T106" s="196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97" t="s">
        <v>132</v>
      </c>
      <c r="AT106" s="197" t="s">
        <v>127</v>
      </c>
      <c r="AU106" s="197" t="s">
        <v>82</v>
      </c>
      <c r="AY106" s="16" t="s">
        <v>125</v>
      </c>
      <c r="BE106" s="198">
        <f>IF(N106="základní",J106,0)</f>
        <v>0</v>
      </c>
      <c r="BF106" s="198">
        <f>IF(N106="snížená",J106,0)</f>
        <v>0</v>
      </c>
      <c r="BG106" s="198">
        <f>IF(N106="zákl. přenesená",J106,0)</f>
        <v>0</v>
      </c>
      <c r="BH106" s="198">
        <f>IF(N106="sníž. přenesená",J106,0)</f>
        <v>0</v>
      </c>
      <c r="BI106" s="198">
        <f>IF(N106="nulová",J106,0)</f>
        <v>0</v>
      </c>
      <c r="BJ106" s="16" t="s">
        <v>79</v>
      </c>
      <c r="BK106" s="198">
        <f>ROUND(I106*H106,2)</f>
        <v>0</v>
      </c>
      <c r="BL106" s="16" t="s">
        <v>132</v>
      </c>
      <c r="BM106" s="197" t="s">
        <v>157</v>
      </c>
    </row>
    <row r="107" spans="1:65" s="2" customFormat="1" ht="19.2">
      <c r="A107" s="33"/>
      <c r="B107" s="34"/>
      <c r="C107" s="35"/>
      <c r="D107" s="199" t="s">
        <v>134</v>
      </c>
      <c r="E107" s="35"/>
      <c r="F107" s="200" t="s">
        <v>158</v>
      </c>
      <c r="G107" s="35"/>
      <c r="H107" s="35"/>
      <c r="I107" s="107"/>
      <c r="J107" s="35"/>
      <c r="K107" s="35"/>
      <c r="L107" s="38"/>
      <c r="M107" s="201"/>
      <c r="N107" s="202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134</v>
      </c>
      <c r="AU107" s="16" t="s">
        <v>82</v>
      </c>
    </row>
    <row r="108" spans="1:65" s="13" customFormat="1" ht="10.199999999999999">
      <c r="B108" s="203"/>
      <c r="C108" s="204"/>
      <c r="D108" s="199" t="s">
        <v>136</v>
      </c>
      <c r="E108" s="205" t="s">
        <v>19</v>
      </c>
      <c r="F108" s="206" t="s">
        <v>159</v>
      </c>
      <c r="G108" s="204"/>
      <c r="H108" s="207">
        <v>24</v>
      </c>
      <c r="I108" s="208"/>
      <c r="J108" s="204"/>
      <c r="K108" s="204"/>
      <c r="L108" s="209"/>
      <c r="M108" s="210"/>
      <c r="N108" s="211"/>
      <c r="O108" s="211"/>
      <c r="P108" s="211"/>
      <c r="Q108" s="211"/>
      <c r="R108" s="211"/>
      <c r="S108" s="211"/>
      <c r="T108" s="212"/>
      <c r="AT108" s="213" t="s">
        <v>136</v>
      </c>
      <c r="AU108" s="213" t="s">
        <v>82</v>
      </c>
      <c r="AV108" s="13" t="s">
        <v>82</v>
      </c>
      <c r="AW108" s="13" t="s">
        <v>33</v>
      </c>
      <c r="AX108" s="13" t="s">
        <v>72</v>
      </c>
      <c r="AY108" s="213" t="s">
        <v>125</v>
      </c>
    </row>
    <row r="109" spans="1:65" s="13" customFormat="1" ht="10.199999999999999">
      <c r="B109" s="203"/>
      <c r="C109" s="204"/>
      <c r="D109" s="199" t="s">
        <v>136</v>
      </c>
      <c r="E109" s="205" t="s">
        <v>19</v>
      </c>
      <c r="F109" s="206" t="s">
        <v>160</v>
      </c>
      <c r="G109" s="204"/>
      <c r="H109" s="207">
        <v>-8</v>
      </c>
      <c r="I109" s="208"/>
      <c r="J109" s="204"/>
      <c r="K109" s="204"/>
      <c r="L109" s="209"/>
      <c r="M109" s="210"/>
      <c r="N109" s="211"/>
      <c r="O109" s="211"/>
      <c r="P109" s="211"/>
      <c r="Q109" s="211"/>
      <c r="R109" s="211"/>
      <c r="S109" s="211"/>
      <c r="T109" s="212"/>
      <c r="AT109" s="213" t="s">
        <v>136</v>
      </c>
      <c r="AU109" s="213" t="s">
        <v>82</v>
      </c>
      <c r="AV109" s="13" t="s">
        <v>82</v>
      </c>
      <c r="AW109" s="13" t="s">
        <v>33</v>
      </c>
      <c r="AX109" s="13" t="s">
        <v>72</v>
      </c>
      <c r="AY109" s="213" t="s">
        <v>125</v>
      </c>
    </row>
    <row r="110" spans="1:65" s="2" customFormat="1" ht="14.4" customHeight="1">
      <c r="A110" s="33"/>
      <c r="B110" s="34"/>
      <c r="C110" s="186" t="s">
        <v>161</v>
      </c>
      <c r="D110" s="186" t="s">
        <v>127</v>
      </c>
      <c r="E110" s="187" t="s">
        <v>162</v>
      </c>
      <c r="F110" s="188" t="s">
        <v>163</v>
      </c>
      <c r="G110" s="189" t="s">
        <v>145</v>
      </c>
      <c r="H110" s="190">
        <v>23</v>
      </c>
      <c r="I110" s="191"/>
      <c r="J110" s="192">
        <f>ROUND(I110*H110,2)</f>
        <v>0</v>
      </c>
      <c r="K110" s="188" t="s">
        <v>131</v>
      </c>
      <c r="L110" s="38"/>
      <c r="M110" s="193" t="s">
        <v>19</v>
      </c>
      <c r="N110" s="194" t="s">
        <v>43</v>
      </c>
      <c r="O110" s="63"/>
      <c r="P110" s="195">
        <f>O110*H110</f>
        <v>0</v>
      </c>
      <c r="Q110" s="195">
        <v>5.0000000000000002E-5</v>
      </c>
      <c r="R110" s="195">
        <f>Q110*H110</f>
        <v>1.15E-3</v>
      </c>
      <c r="S110" s="195">
        <v>0</v>
      </c>
      <c r="T110" s="196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97" t="s">
        <v>132</v>
      </c>
      <c r="AT110" s="197" t="s">
        <v>127</v>
      </c>
      <c r="AU110" s="197" t="s">
        <v>82</v>
      </c>
      <c r="AY110" s="16" t="s">
        <v>125</v>
      </c>
      <c r="BE110" s="198">
        <f>IF(N110="základní",J110,0)</f>
        <v>0</v>
      </c>
      <c r="BF110" s="198">
        <f>IF(N110="snížená",J110,0)</f>
        <v>0</v>
      </c>
      <c r="BG110" s="198">
        <f>IF(N110="zákl. přenesená",J110,0)</f>
        <v>0</v>
      </c>
      <c r="BH110" s="198">
        <f>IF(N110="sníž. přenesená",J110,0)</f>
        <v>0</v>
      </c>
      <c r="BI110" s="198">
        <f>IF(N110="nulová",J110,0)</f>
        <v>0</v>
      </c>
      <c r="BJ110" s="16" t="s">
        <v>79</v>
      </c>
      <c r="BK110" s="198">
        <f>ROUND(I110*H110,2)</f>
        <v>0</v>
      </c>
      <c r="BL110" s="16" t="s">
        <v>132</v>
      </c>
      <c r="BM110" s="197" t="s">
        <v>164</v>
      </c>
    </row>
    <row r="111" spans="1:65" s="2" customFormat="1" ht="19.2">
      <c r="A111" s="33"/>
      <c r="B111" s="34"/>
      <c r="C111" s="35"/>
      <c r="D111" s="199" t="s">
        <v>134</v>
      </c>
      <c r="E111" s="35"/>
      <c r="F111" s="200" t="s">
        <v>165</v>
      </c>
      <c r="G111" s="35"/>
      <c r="H111" s="35"/>
      <c r="I111" s="107"/>
      <c r="J111" s="35"/>
      <c r="K111" s="35"/>
      <c r="L111" s="38"/>
      <c r="M111" s="201"/>
      <c r="N111" s="202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134</v>
      </c>
      <c r="AU111" s="16" t="s">
        <v>82</v>
      </c>
    </row>
    <row r="112" spans="1:65" s="13" customFormat="1" ht="10.199999999999999">
      <c r="B112" s="203"/>
      <c r="C112" s="204"/>
      <c r="D112" s="199" t="s">
        <v>136</v>
      </c>
      <c r="E112" s="205" t="s">
        <v>19</v>
      </c>
      <c r="F112" s="206" t="s">
        <v>148</v>
      </c>
      <c r="G112" s="204"/>
      <c r="H112" s="207">
        <v>23</v>
      </c>
      <c r="I112" s="208"/>
      <c r="J112" s="204"/>
      <c r="K112" s="204"/>
      <c r="L112" s="209"/>
      <c r="M112" s="210"/>
      <c r="N112" s="211"/>
      <c r="O112" s="211"/>
      <c r="P112" s="211"/>
      <c r="Q112" s="211"/>
      <c r="R112" s="211"/>
      <c r="S112" s="211"/>
      <c r="T112" s="212"/>
      <c r="AT112" s="213" t="s">
        <v>136</v>
      </c>
      <c r="AU112" s="213" t="s">
        <v>82</v>
      </c>
      <c r="AV112" s="13" t="s">
        <v>82</v>
      </c>
      <c r="AW112" s="13" t="s">
        <v>33</v>
      </c>
      <c r="AX112" s="13" t="s">
        <v>79</v>
      </c>
      <c r="AY112" s="213" t="s">
        <v>125</v>
      </c>
    </row>
    <row r="113" spans="1:65" s="2" customFormat="1" ht="14.4" customHeight="1">
      <c r="A113" s="33"/>
      <c r="B113" s="34"/>
      <c r="C113" s="186" t="s">
        <v>166</v>
      </c>
      <c r="D113" s="186" t="s">
        <v>127</v>
      </c>
      <c r="E113" s="187" t="s">
        <v>167</v>
      </c>
      <c r="F113" s="188" t="s">
        <v>168</v>
      </c>
      <c r="G113" s="189" t="s">
        <v>169</v>
      </c>
      <c r="H113" s="190">
        <v>28.8</v>
      </c>
      <c r="I113" s="191"/>
      <c r="J113" s="192">
        <f>ROUND(I113*H113,2)</f>
        <v>0</v>
      </c>
      <c r="K113" s="188" t="s">
        <v>131</v>
      </c>
      <c r="L113" s="38"/>
      <c r="M113" s="193" t="s">
        <v>19</v>
      </c>
      <c r="N113" s="194" t="s">
        <v>43</v>
      </c>
      <c r="O113" s="63"/>
      <c r="P113" s="195">
        <f>O113*H113</f>
        <v>0</v>
      </c>
      <c r="Q113" s="195">
        <v>0</v>
      </c>
      <c r="R113" s="195">
        <f>Q113*H113</f>
        <v>0</v>
      </c>
      <c r="S113" s="195">
        <v>0</v>
      </c>
      <c r="T113" s="196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97" t="s">
        <v>132</v>
      </c>
      <c r="AT113" s="197" t="s">
        <v>127</v>
      </c>
      <c r="AU113" s="197" t="s">
        <v>82</v>
      </c>
      <c r="AY113" s="16" t="s">
        <v>125</v>
      </c>
      <c r="BE113" s="198">
        <f>IF(N113="základní",J113,0)</f>
        <v>0</v>
      </c>
      <c r="BF113" s="198">
        <f>IF(N113="snížená",J113,0)</f>
        <v>0</v>
      </c>
      <c r="BG113" s="198">
        <f>IF(N113="zákl. přenesená",J113,0)</f>
        <v>0</v>
      </c>
      <c r="BH113" s="198">
        <f>IF(N113="sníž. přenesená",J113,0)</f>
        <v>0</v>
      </c>
      <c r="BI113" s="198">
        <f>IF(N113="nulová",J113,0)</f>
        <v>0</v>
      </c>
      <c r="BJ113" s="16" t="s">
        <v>79</v>
      </c>
      <c r="BK113" s="198">
        <f>ROUND(I113*H113,2)</f>
        <v>0</v>
      </c>
      <c r="BL113" s="16" t="s">
        <v>132</v>
      </c>
      <c r="BM113" s="197" t="s">
        <v>170</v>
      </c>
    </row>
    <row r="114" spans="1:65" s="2" customFormat="1" ht="10.199999999999999">
      <c r="A114" s="33"/>
      <c r="B114" s="34"/>
      <c r="C114" s="35"/>
      <c r="D114" s="199" t="s">
        <v>134</v>
      </c>
      <c r="E114" s="35"/>
      <c r="F114" s="200" t="s">
        <v>171</v>
      </c>
      <c r="G114" s="35"/>
      <c r="H114" s="35"/>
      <c r="I114" s="107"/>
      <c r="J114" s="35"/>
      <c r="K114" s="35"/>
      <c r="L114" s="38"/>
      <c r="M114" s="201"/>
      <c r="N114" s="202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134</v>
      </c>
      <c r="AU114" s="16" t="s">
        <v>82</v>
      </c>
    </row>
    <row r="115" spans="1:65" s="13" customFormat="1" ht="10.199999999999999">
      <c r="B115" s="203"/>
      <c r="C115" s="204"/>
      <c r="D115" s="199" t="s">
        <v>136</v>
      </c>
      <c r="E115" s="205" t="s">
        <v>19</v>
      </c>
      <c r="F115" s="206" t="s">
        <v>172</v>
      </c>
      <c r="G115" s="204"/>
      <c r="H115" s="207">
        <v>28.8</v>
      </c>
      <c r="I115" s="208"/>
      <c r="J115" s="204"/>
      <c r="K115" s="204"/>
      <c r="L115" s="209"/>
      <c r="M115" s="210"/>
      <c r="N115" s="211"/>
      <c r="O115" s="211"/>
      <c r="P115" s="211"/>
      <c r="Q115" s="211"/>
      <c r="R115" s="211"/>
      <c r="S115" s="211"/>
      <c r="T115" s="212"/>
      <c r="AT115" s="213" t="s">
        <v>136</v>
      </c>
      <c r="AU115" s="213" t="s">
        <v>82</v>
      </c>
      <c r="AV115" s="13" t="s">
        <v>82</v>
      </c>
      <c r="AW115" s="13" t="s">
        <v>33</v>
      </c>
      <c r="AX115" s="13" t="s">
        <v>79</v>
      </c>
      <c r="AY115" s="213" t="s">
        <v>125</v>
      </c>
    </row>
    <row r="116" spans="1:65" s="2" customFormat="1" ht="14.4" customHeight="1">
      <c r="A116" s="33"/>
      <c r="B116" s="34"/>
      <c r="C116" s="186" t="s">
        <v>173</v>
      </c>
      <c r="D116" s="186" t="s">
        <v>127</v>
      </c>
      <c r="E116" s="187" t="s">
        <v>174</v>
      </c>
      <c r="F116" s="188" t="s">
        <v>175</v>
      </c>
      <c r="G116" s="189" t="s">
        <v>176</v>
      </c>
      <c r="H116" s="190">
        <v>2409.52</v>
      </c>
      <c r="I116" s="191"/>
      <c r="J116" s="192">
        <f>ROUND(I116*H116,2)</f>
        <v>0</v>
      </c>
      <c r="K116" s="188" t="s">
        <v>131</v>
      </c>
      <c r="L116" s="38"/>
      <c r="M116" s="193" t="s">
        <v>19</v>
      </c>
      <c r="N116" s="194" t="s">
        <v>43</v>
      </c>
      <c r="O116" s="63"/>
      <c r="P116" s="195">
        <f>O116*H116</f>
        <v>0</v>
      </c>
      <c r="Q116" s="195">
        <v>0</v>
      </c>
      <c r="R116" s="195">
        <f>Q116*H116</f>
        <v>0</v>
      </c>
      <c r="S116" s="195">
        <v>0</v>
      </c>
      <c r="T116" s="196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97" t="s">
        <v>132</v>
      </c>
      <c r="AT116" s="197" t="s">
        <v>127</v>
      </c>
      <c r="AU116" s="197" t="s">
        <v>82</v>
      </c>
      <c r="AY116" s="16" t="s">
        <v>125</v>
      </c>
      <c r="BE116" s="198">
        <f>IF(N116="základní",J116,0)</f>
        <v>0</v>
      </c>
      <c r="BF116" s="198">
        <f>IF(N116="snížená",J116,0)</f>
        <v>0</v>
      </c>
      <c r="BG116" s="198">
        <f>IF(N116="zákl. přenesená",J116,0)</f>
        <v>0</v>
      </c>
      <c r="BH116" s="198">
        <f>IF(N116="sníž. přenesená",J116,0)</f>
        <v>0</v>
      </c>
      <c r="BI116" s="198">
        <f>IF(N116="nulová",J116,0)</f>
        <v>0</v>
      </c>
      <c r="BJ116" s="16" t="s">
        <v>79</v>
      </c>
      <c r="BK116" s="198">
        <f>ROUND(I116*H116,2)</f>
        <v>0</v>
      </c>
      <c r="BL116" s="16" t="s">
        <v>132</v>
      </c>
      <c r="BM116" s="197" t="s">
        <v>177</v>
      </c>
    </row>
    <row r="117" spans="1:65" s="2" customFormat="1" ht="19.2">
      <c r="A117" s="33"/>
      <c r="B117" s="34"/>
      <c r="C117" s="35"/>
      <c r="D117" s="199" t="s">
        <v>134</v>
      </c>
      <c r="E117" s="35"/>
      <c r="F117" s="200" t="s">
        <v>178</v>
      </c>
      <c r="G117" s="35"/>
      <c r="H117" s="35"/>
      <c r="I117" s="107"/>
      <c r="J117" s="35"/>
      <c r="K117" s="35"/>
      <c r="L117" s="38"/>
      <c r="M117" s="201"/>
      <c r="N117" s="202"/>
      <c r="O117" s="63"/>
      <c r="P117" s="63"/>
      <c r="Q117" s="63"/>
      <c r="R117" s="63"/>
      <c r="S117" s="63"/>
      <c r="T117" s="64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134</v>
      </c>
      <c r="AU117" s="16" t="s">
        <v>82</v>
      </c>
    </row>
    <row r="118" spans="1:65" s="13" customFormat="1" ht="10.199999999999999">
      <c r="B118" s="203"/>
      <c r="C118" s="204"/>
      <c r="D118" s="199" t="s">
        <v>136</v>
      </c>
      <c r="E118" s="205" t="s">
        <v>19</v>
      </c>
      <c r="F118" s="206" t="s">
        <v>179</v>
      </c>
      <c r="G118" s="204"/>
      <c r="H118" s="207">
        <v>1964</v>
      </c>
      <c r="I118" s="208"/>
      <c r="J118" s="204"/>
      <c r="K118" s="204"/>
      <c r="L118" s="209"/>
      <c r="M118" s="210"/>
      <c r="N118" s="211"/>
      <c r="O118" s="211"/>
      <c r="P118" s="211"/>
      <c r="Q118" s="211"/>
      <c r="R118" s="211"/>
      <c r="S118" s="211"/>
      <c r="T118" s="212"/>
      <c r="AT118" s="213" t="s">
        <v>136</v>
      </c>
      <c r="AU118" s="213" t="s">
        <v>82</v>
      </c>
      <c r="AV118" s="13" t="s">
        <v>82</v>
      </c>
      <c r="AW118" s="13" t="s">
        <v>33</v>
      </c>
      <c r="AX118" s="13" t="s">
        <v>72</v>
      </c>
      <c r="AY118" s="213" t="s">
        <v>125</v>
      </c>
    </row>
    <row r="119" spans="1:65" s="13" customFormat="1" ht="10.199999999999999">
      <c r="B119" s="203"/>
      <c r="C119" s="204"/>
      <c r="D119" s="199" t="s">
        <v>136</v>
      </c>
      <c r="E119" s="205" t="s">
        <v>19</v>
      </c>
      <c r="F119" s="206" t="s">
        <v>180</v>
      </c>
      <c r="G119" s="204"/>
      <c r="H119" s="207">
        <v>-30.4</v>
      </c>
      <c r="I119" s="208"/>
      <c r="J119" s="204"/>
      <c r="K119" s="204"/>
      <c r="L119" s="209"/>
      <c r="M119" s="210"/>
      <c r="N119" s="211"/>
      <c r="O119" s="211"/>
      <c r="P119" s="211"/>
      <c r="Q119" s="211"/>
      <c r="R119" s="211"/>
      <c r="S119" s="211"/>
      <c r="T119" s="212"/>
      <c r="AT119" s="213" t="s">
        <v>136</v>
      </c>
      <c r="AU119" s="213" t="s">
        <v>82</v>
      </c>
      <c r="AV119" s="13" t="s">
        <v>82</v>
      </c>
      <c r="AW119" s="13" t="s">
        <v>33</v>
      </c>
      <c r="AX119" s="13" t="s">
        <v>72</v>
      </c>
      <c r="AY119" s="213" t="s">
        <v>125</v>
      </c>
    </row>
    <row r="120" spans="1:65" s="13" customFormat="1" ht="10.199999999999999">
      <c r="B120" s="203"/>
      <c r="C120" s="204"/>
      <c r="D120" s="199" t="s">
        <v>136</v>
      </c>
      <c r="E120" s="205" t="s">
        <v>19</v>
      </c>
      <c r="F120" s="206" t="s">
        <v>181</v>
      </c>
      <c r="G120" s="204"/>
      <c r="H120" s="207">
        <v>4.32</v>
      </c>
      <c r="I120" s="208"/>
      <c r="J120" s="204"/>
      <c r="K120" s="204"/>
      <c r="L120" s="209"/>
      <c r="M120" s="210"/>
      <c r="N120" s="211"/>
      <c r="O120" s="211"/>
      <c r="P120" s="211"/>
      <c r="Q120" s="211"/>
      <c r="R120" s="211"/>
      <c r="S120" s="211"/>
      <c r="T120" s="212"/>
      <c r="AT120" s="213" t="s">
        <v>136</v>
      </c>
      <c r="AU120" s="213" t="s">
        <v>82</v>
      </c>
      <c r="AV120" s="13" t="s">
        <v>82</v>
      </c>
      <c r="AW120" s="13" t="s">
        <v>33</v>
      </c>
      <c r="AX120" s="13" t="s">
        <v>72</v>
      </c>
      <c r="AY120" s="213" t="s">
        <v>125</v>
      </c>
    </row>
    <row r="121" spans="1:65" s="13" customFormat="1" ht="10.199999999999999">
      <c r="B121" s="203"/>
      <c r="C121" s="204"/>
      <c r="D121" s="199" t="s">
        <v>136</v>
      </c>
      <c r="E121" s="205" t="s">
        <v>19</v>
      </c>
      <c r="F121" s="206" t="s">
        <v>182</v>
      </c>
      <c r="G121" s="204"/>
      <c r="H121" s="207">
        <v>79.8</v>
      </c>
      <c r="I121" s="208"/>
      <c r="J121" s="204"/>
      <c r="K121" s="204"/>
      <c r="L121" s="209"/>
      <c r="M121" s="210"/>
      <c r="N121" s="211"/>
      <c r="O121" s="211"/>
      <c r="P121" s="211"/>
      <c r="Q121" s="211"/>
      <c r="R121" s="211"/>
      <c r="S121" s="211"/>
      <c r="T121" s="212"/>
      <c r="AT121" s="213" t="s">
        <v>136</v>
      </c>
      <c r="AU121" s="213" t="s">
        <v>82</v>
      </c>
      <c r="AV121" s="13" t="s">
        <v>82</v>
      </c>
      <c r="AW121" s="13" t="s">
        <v>33</v>
      </c>
      <c r="AX121" s="13" t="s">
        <v>72</v>
      </c>
      <c r="AY121" s="213" t="s">
        <v>125</v>
      </c>
    </row>
    <row r="122" spans="1:65" s="13" customFormat="1" ht="10.199999999999999">
      <c r="B122" s="203"/>
      <c r="C122" s="204"/>
      <c r="D122" s="199" t="s">
        <v>136</v>
      </c>
      <c r="E122" s="205" t="s">
        <v>19</v>
      </c>
      <c r="F122" s="206" t="s">
        <v>183</v>
      </c>
      <c r="G122" s="204"/>
      <c r="H122" s="207">
        <v>12.6</v>
      </c>
      <c r="I122" s="208"/>
      <c r="J122" s="204"/>
      <c r="K122" s="204"/>
      <c r="L122" s="209"/>
      <c r="M122" s="210"/>
      <c r="N122" s="211"/>
      <c r="O122" s="211"/>
      <c r="P122" s="211"/>
      <c r="Q122" s="211"/>
      <c r="R122" s="211"/>
      <c r="S122" s="211"/>
      <c r="T122" s="212"/>
      <c r="AT122" s="213" t="s">
        <v>136</v>
      </c>
      <c r="AU122" s="213" t="s">
        <v>82</v>
      </c>
      <c r="AV122" s="13" t="s">
        <v>82</v>
      </c>
      <c r="AW122" s="13" t="s">
        <v>33</v>
      </c>
      <c r="AX122" s="13" t="s">
        <v>72</v>
      </c>
      <c r="AY122" s="213" t="s">
        <v>125</v>
      </c>
    </row>
    <row r="123" spans="1:65" s="13" customFormat="1" ht="10.199999999999999">
      <c r="B123" s="203"/>
      <c r="C123" s="204"/>
      <c r="D123" s="199" t="s">
        <v>136</v>
      </c>
      <c r="E123" s="205" t="s">
        <v>19</v>
      </c>
      <c r="F123" s="206" t="s">
        <v>184</v>
      </c>
      <c r="G123" s="204"/>
      <c r="H123" s="207">
        <v>379.2</v>
      </c>
      <c r="I123" s="208"/>
      <c r="J123" s="204"/>
      <c r="K123" s="204"/>
      <c r="L123" s="209"/>
      <c r="M123" s="210"/>
      <c r="N123" s="211"/>
      <c r="O123" s="211"/>
      <c r="P123" s="211"/>
      <c r="Q123" s="211"/>
      <c r="R123" s="211"/>
      <c r="S123" s="211"/>
      <c r="T123" s="212"/>
      <c r="AT123" s="213" t="s">
        <v>136</v>
      </c>
      <c r="AU123" s="213" t="s">
        <v>82</v>
      </c>
      <c r="AV123" s="13" t="s">
        <v>82</v>
      </c>
      <c r="AW123" s="13" t="s">
        <v>33</v>
      </c>
      <c r="AX123" s="13" t="s">
        <v>72</v>
      </c>
      <c r="AY123" s="213" t="s">
        <v>125</v>
      </c>
    </row>
    <row r="124" spans="1:65" s="2" customFormat="1" ht="14.4" customHeight="1">
      <c r="A124" s="33"/>
      <c r="B124" s="34"/>
      <c r="C124" s="186" t="s">
        <v>185</v>
      </c>
      <c r="D124" s="186" t="s">
        <v>127</v>
      </c>
      <c r="E124" s="187" t="s">
        <v>186</v>
      </c>
      <c r="F124" s="188" t="s">
        <v>187</v>
      </c>
      <c r="G124" s="189" t="s">
        <v>176</v>
      </c>
      <c r="H124" s="190">
        <v>1323.72</v>
      </c>
      <c r="I124" s="191"/>
      <c r="J124" s="192">
        <f>ROUND(I124*H124,2)</f>
        <v>0</v>
      </c>
      <c r="K124" s="188" t="s">
        <v>131</v>
      </c>
      <c r="L124" s="38"/>
      <c r="M124" s="193" t="s">
        <v>19</v>
      </c>
      <c r="N124" s="194" t="s">
        <v>43</v>
      </c>
      <c r="O124" s="63"/>
      <c r="P124" s="195">
        <f>O124*H124</f>
        <v>0</v>
      </c>
      <c r="Q124" s="195">
        <v>0</v>
      </c>
      <c r="R124" s="195">
        <f>Q124*H124</f>
        <v>0</v>
      </c>
      <c r="S124" s="195">
        <v>0</v>
      </c>
      <c r="T124" s="196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97" t="s">
        <v>132</v>
      </c>
      <c r="AT124" s="197" t="s">
        <v>127</v>
      </c>
      <c r="AU124" s="197" t="s">
        <v>82</v>
      </c>
      <c r="AY124" s="16" t="s">
        <v>125</v>
      </c>
      <c r="BE124" s="198">
        <f>IF(N124="základní",J124,0)</f>
        <v>0</v>
      </c>
      <c r="BF124" s="198">
        <f>IF(N124="snížená",J124,0)</f>
        <v>0</v>
      </c>
      <c r="BG124" s="198">
        <f>IF(N124="zákl. přenesená",J124,0)</f>
        <v>0</v>
      </c>
      <c r="BH124" s="198">
        <f>IF(N124="sníž. přenesená",J124,0)</f>
        <v>0</v>
      </c>
      <c r="BI124" s="198">
        <f>IF(N124="nulová",J124,0)</f>
        <v>0</v>
      </c>
      <c r="BJ124" s="16" t="s">
        <v>79</v>
      </c>
      <c r="BK124" s="198">
        <f>ROUND(I124*H124,2)</f>
        <v>0</v>
      </c>
      <c r="BL124" s="16" t="s">
        <v>132</v>
      </c>
      <c r="BM124" s="197" t="s">
        <v>188</v>
      </c>
    </row>
    <row r="125" spans="1:65" s="2" customFormat="1" ht="19.2">
      <c r="A125" s="33"/>
      <c r="B125" s="34"/>
      <c r="C125" s="35"/>
      <c r="D125" s="199" t="s">
        <v>134</v>
      </c>
      <c r="E125" s="35"/>
      <c r="F125" s="200" t="s">
        <v>189</v>
      </c>
      <c r="G125" s="35"/>
      <c r="H125" s="35"/>
      <c r="I125" s="107"/>
      <c r="J125" s="35"/>
      <c r="K125" s="35"/>
      <c r="L125" s="38"/>
      <c r="M125" s="201"/>
      <c r="N125" s="202"/>
      <c r="O125" s="63"/>
      <c r="P125" s="63"/>
      <c r="Q125" s="63"/>
      <c r="R125" s="63"/>
      <c r="S125" s="63"/>
      <c r="T125" s="64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134</v>
      </c>
      <c r="AU125" s="16" t="s">
        <v>82</v>
      </c>
    </row>
    <row r="126" spans="1:65" s="13" customFormat="1" ht="10.199999999999999">
      <c r="B126" s="203"/>
      <c r="C126" s="204"/>
      <c r="D126" s="199" t="s">
        <v>136</v>
      </c>
      <c r="E126" s="205" t="s">
        <v>19</v>
      </c>
      <c r="F126" s="206" t="s">
        <v>190</v>
      </c>
      <c r="G126" s="204"/>
      <c r="H126" s="207">
        <v>1276.2</v>
      </c>
      <c r="I126" s="208"/>
      <c r="J126" s="204"/>
      <c r="K126" s="204"/>
      <c r="L126" s="209"/>
      <c r="M126" s="210"/>
      <c r="N126" s="211"/>
      <c r="O126" s="211"/>
      <c r="P126" s="211"/>
      <c r="Q126" s="211"/>
      <c r="R126" s="211"/>
      <c r="S126" s="211"/>
      <c r="T126" s="212"/>
      <c r="AT126" s="213" t="s">
        <v>136</v>
      </c>
      <c r="AU126" s="213" t="s">
        <v>82</v>
      </c>
      <c r="AV126" s="13" t="s">
        <v>82</v>
      </c>
      <c r="AW126" s="13" t="s">
        <v>33</v>
      </c>
      <c r="AX126" s="13" t="s">
        <v>72</v>
      </c>
      <c r="AY126" s="213" t="s">
        <v>125</v>
      </c>
    </row>
    <row r="127" spans="1:65" s="13" customFormat="1" ht="10.199999999999999">
      <c r="B127" s="203"/>
      <c r="C127" s="204"/>
      <c r="D127" s="199" t="s">
        <v>136</v>
      </c>
      <c r="E127" s="205" t="s">
        <v>19</v>
      </c>
      <c r="F127" s="206" t="s">
        <v>191</v>
      </c>
      <c r="G127" s="204"/>
      <c r="H127" s="207">
        <v>-29.08</v>
      </c>
      <c r="I127" s="208"/>
      <c r="J127" s="204"/>
      <c r="K127" s="204"/>
      <c r="L127" s="209"/>
      <c r="M127" s="210"/>
      <c r="N127" s="211"/>
      <c r="O127" s="211"/>
      <c r="P127" s="211"/>
      <c r="Q127" s="211"/>
      <c r="R127" s="211"/>
      <c r="S127" s="211"/>
      <c r="T127" s="212"/>
      <c r="AT127" s="213" t="s">
        <v>136</v>
      </c>
      <c r="AU127" s="213" t="s">
        <v>82</v>
      </c>
      <c r="AV127" s="13" t="s">
        <v>82</v>
      </c>
      <c r="AW127" s="13" t="s">
        <v>33</v>
      </c>
      <c r="AX127" s="13" t="s">
        <v>72</v>
      </c>
      <c r="AY127" s="213" t="s">
        <v>125</v>
      </c>
    </row>
    <row r="128" spans="1:65" s="13" customFormat="1" ht="10.199999999999999">
      <c r="B128" s="203"/>
      <c r="C128" s="204"/>
      <c r="D128" s="199" t="s">
        <v>136</v>
      </c>
      <c r="E128" s="205" t="s">
        <v>19</v>
      </c>
      <c r="F128" s="206" t="s">
        <v>192</v>
      </c>
      <c r="G128" s="204"/>
      <c r="H128" s="207">
        <v>50</v>
      </c>
      <c r="I128" s="208"/>
      <c r="J128" s="204"/>
      <c r="K128" s="204"/>
      <c r="L128" s="209"/>
      <c r="M128" s="210"/>
      <c r="N128" s="211"/>
      <c r="O128" s="211"/>
      <c r="P128" s="211"/>
      <c r="Q128" s="211"/>
      <c r="R128" s="211"/>
      <c r="S128" s="211"/>
      <c r="T128" s="212"/>
      <c r="AT128" s="213" t="s">
        <v>136</v>
      </c>
      <c r="AU128" s="213" t="s">
        <v>82</v>
      </c>
      <c r="AV128" s="13" t="s">
        <v>82</v>
      </c>
      <c r="AW128" s="13" t="s">
        <v>33</v>
      </c>
      <c r="AX128" s="13" t="s">
        <v>72</v>
      </c>
      <c r="AY128" s="213" t="s">
        <v>125</v>
      </c>
    </row>
    <row r="129" spans="1:65" s="13" customFormat="1" ht="10.199999999999999">
      <c r="B129" s="203"/>
      <c r="C129" s="204"/>
      <c r="D129" s="199" t="s">
        <v>136</v>
      </c>
      <c r="E129" s="205" t="s">
        <v>19</v>
      </c>
      <c r="F129" s="206" t="s">
        <v>193</v>
      </c>
      <c r="G129" s="204"/>
      <c r="H129" s="207">
        <v>26.6</v>
      </c>
      <c r="I129" s="208"/>
      <c r="J129" s="204"/>
      <c r="K129" s="204"/>
      <c r="L129" s="209"/>
      <c r="M129" s="210"/>
      <c r="N129" s="211"/>
      <c r="O129" s="211"/>
      <c r="P129" s="211"/>
      <c r="Q129" s="211"/>
      <c r="R129" s="211"/>
      <c r="S129" s="211"/>
      <c r="T129" s="212"/>
      <c r="AT129" s="213" t="s">
        <v>136</v>
      </c>
      <c r="AU129" s="213" t="s">
        <v>82</v>
      </c>
      <c r="AV129" s="13" t="s">
        <v>82</v>
      </c>
      <c r="AW129" s="13" t="s">
        <v>33</v>
      </c>
      <c r="AX129" s="13" t="s">
        <v>72</v>
      </c>
      <c r="AY129" s="213" t="s">
        <v>125</v>
      </c>
    </row>
    <row r="130" spans="1:65" s="2" customFormat="1" ht="14.4" customHeight="1">
      <c r="A130" s="33"/>
      <c r="B130" s="34"/>
      <c r="C130" s="186" t="s">
        <v>194</v>
      </c>
      <c r="D130" s="186" t="s">
        <v>127</v>
      </c>
      <c r="E130" s="187" t="s">
        <v>195</v>
      </c>
      <c r="F130" s="188" t="s">
        <v>196</v>
      </c>
      <c r="G130" s="189" t="s">
        <v>176</v>
      </c>
      <c r="H130" s="190">
        <v>49.512999999999998</v>
      </c>
      <c r="I130" s="191"/>
      <c r="J130" s="192">
        <f>ROUND(I130*H130,2)</f>
        <v>0</v>
      </c>
      <c r="K130" s="188" t="s">
        <v>131</v>
      </c>
      <c r="L130" s="38"/>
      <c r="M130" s="193" t="s">
        <v>19</v>
      </c>
      <c r="N130" s="194" t="s">
        <v>43</v>
      </c>
      <c r="O130" s="63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7" t="s">
        <v>132</v>
      </c>
      <c r="AT130" s="197" t="s">
        <v>127</v>
      </c>
      <c r="AU130" s="197" t="s">
        <v>82</v>
      </c>
      <c r="AY130" s="16" t="s">
        <v>125</v>
      </c>
      <c r="BE130" s="198">
        <f>IF(N130="základní",J130,0)</f>
        <v>0</v>
      </c>
      <c r="BF130" s="198">
        <f>IF(N130="snížená",J130,0)</f>
        <v>0</v>
      </c>
      <c r="BG130" s="198">
        <f>IF(N130="zákl. přenesená",J130,0)</f>
        <v>0</v>
      </c>
      <c r="BH130" s="198">
        <f>IF(N130="sníž. přenesená",J130,0)</f>
        <v>0</v>
      </c>
      <c r="BI130" s="198">
        <f>IF(N130="nulová",J130,0)</f>
        <v>0</v>
      </c>
      <c r="BJ130" s="16" t="s">
        <v>79</v>
      </c>
      <c r="BK130" s="198">
        <f>ROUND(I130*H130,2)</f>
        <v>0</v>
      </c>
      <c r="BL130" s="16" t="s">
        <v>132</v>
      </c>
      <c r="BM130" s="197" t="s">
        <v>197</v>
      </c>
    </row>
    <row r="131" spans="1:65" s="2" customFormat="1" ht="19.2">
      <c r="A131" s="33"/>
      <c r="B131" s="34"/>
      <c r="C131" s="35"/>
      <c r="D131" s="199" t="s">
        <v>134</v>
      </c>
      <c r="E131" s="35"/>
      <c r="F131" s="200" t="s">
        <v>198</v>
      </c>
      <c r="G131" s="35"/>
      <c r="H131" s="35"/>
      <c r="I131" s="107"/>
      <c r="J131" s="35"/>
      <c r="K131" s="35"/>
      <c r="L131" s="38"/>
      <c r="M131" s="201"/>
      <c r="N131" s="202"/>
      <c r="O131" s="63"/>
      <c r="P131" s="63"/>
      <c r="Q131" s="63"/>
      <c r="R131" s="63"/>
      <c r="S131" s="63"/>
      <c r="T131" s="64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134</v>
      </c>
      <c r="AU131" s="16" t="s">
        <v>82</v>
      </c>
    </row>
    <row r="132" spans="1:65" s="13" customFormat="1" ht="10.199999999999999">
      <c r="B132" s="203"/>
      <c r="C132" s="204"/>
      <c r="D132" s="199" t="s">
        <v>136</v>
      </c>
      <c r="E132" s="205" t="s">
        <v>19</v>
      </c>
      <c r="F132" s="206" t="s">
        <v>199</v>
      </c>
      <c r="G132" s="204"/>
      <c r="H132" s="207">
        <v>7.2</v>
      </c>
      <c r="I132" s="208"/>
      <c r="J132" s="204"/>
      <c r="K132" s="204"/>
      <c r="L132" s="209"/>
      <c r="M132" s="210"/>
      <c r="N132" s="211"/>
      <c r="O132" s="211"/>
      <c r="P132" s="211"/>
      <c r="Q132" s="211"/>
      <c r="R132" s="211"/>
      <c r="S132" s="211"/>
      <c r="T132" s="212"/>
      <c r="AT132" s="213" t="s">
        <v>136</v>
      </c>
      <c r="AU132" s="213" t="s">
        <v>82</v>
      </c>
      <c r="AV132" s="13" t="s">
        <v>82</v>
      </c>
      <c r="AW132" s="13" t="s">
        <v>33</v>
      </c>
      <c r="AX132" s="13" t="s">
        <v>72</v>
      </c>
      <c r="AY132" s="213" t="s">
        <v>125</v>
      </c>
    </row>
    <row r="133" spans="1:65" s="13" customFormat="1" ht="10.199999999999999">
      <c r="B133" s="203"/>
      <c r="C133" s="204"/>
      <c r="D133" s="199" t="s">
        <v>136</v>
      </c>
      <c r="E133" s="205" t="s">
        <v>19</v>
      </c>
      <c r="F133" s="206" t="s">
        <v>200</v>
      </c>
      <c r="G133" s="204"/>
      <c r="H133" s="207">
        <v>1.8</v>
      </c>
      <c r="I133" s="208"/>
      <c r="J133" s="204"/>
      <c r="K133" s="204"/>
      <c r="L133" s="209"/>
      <c r="M133" s="210"/>
      <c r="N133" s="211"/>
      <c r="O133" s="211"/>
      <c r="P133" s="211"/>
      <c r="Q133" s="211"/>
      <c r="R133" s="211"/>
      <c r="S133" s="211"/>
      <c r="T133" s="212"/>
      <c r="AT133" s="213" t="s">
        <v>136</v>
      </c>
      <c r="AU133" s="213" t="s">
        <v>82</v>
      </c>
      <c r="AV133" s="13" t="s">
        <v>82</v>
      </c>
      <c r="AW133" s="13" t="s">
        <v>33</v>
      </c>
      <c r="AX133" s="13" t="s">
        <v>72</v>
      </c>
      <c r="AY133" s="213" t="s">
        <v>125</v>
      </c>
    </row>
    <row r="134" spans="1:65" s="13" customFormat="1" ht="10.199999999999999">
      <c r="B134" s="203"/>
      <c r="C134" s="204"/>
      <c r="D134" s="199" t="s">
        <v>136</v>
      </c>
      <c r="E134" s="205" t="s">
        <v>19</v>
      </c>
      <c r="F134" s="206" t="s">
        <v>201</v>
      </c>
      <c r="G134" s="204"/>
      <c r="H134" s="207">
        <v>4.5</v>
      </c>
      <c r="I134" s="208"/>
      <c r="J134" s="204"/>
      <c r="K134" s="204"/>
      <c r="L134" s="209"/>
      <c r="M134" s="210"/>
      <c r="N134" s="211"/>
      <c r="O134" s="211"/>
      <c r="P134" s="211"/>
      <c r="Q134" s="211"/>
      <c r="R134" s="211"/>
      <c r="S134" s="211"/>
      <c r="T134" s="212"/>
      <c r="AT134" s="213" t="s">
        <v>136</v>
      </c>
      <c r="AU134" s="213" t="s">
        <v>82</v>
      </c>
      <c r="AV134" s="13" t="s">
        <v>82</v>
      </c>
      <c r="AW134" s="13" t="s">
        <v>33</v>
      </c>
      <c r="AX134" s="13" t="s">
        <v>72</v>
      </c>
      <c r="AY134" s="213" t="s">
        <v>125</v>
      </c>
    </row>
    <row r="135" spans="1:65" s="13" customFormat="1" ht="10.199999999999999">
      <c r="B135" s="203"/>
      <c r="C135" s="204"/>
      <c r="D135" s="199" t="s">
        <v>136</v>
      </c>
      <c r="E135" s="205" t="s">
        <v>19</v>
      </c>
      <c r="F135" s="206" t="s">
        <v>202</v>
      </c>
      <c r="G135" s="204"/>
      <c r="H135" s="207">
        <v>35.673000000000002</v>
      </c>
      <c r="I135" s="208"/>
      <c r="J135" s="204"/>
      <c r="K135" s="204"/>
      <c r="L135" s="209"/>
      <c r="M135" s="210"/>
      <c r="N135" s="211"/>
      <c r="O135" s="211"/>
      <c r="P135" s="211"/>
      <c r="Q135" s="211"/>
      <c r="R135" s="211"/>
      <c r="S135" s="211"/>
      <c r="T135" s="212"/>
      <c r="AT135" s="213" t="s">
        <v>136</v>
      </c>
      <c r="AU135" s="213" t="s">
        <v>82</v>
      </c>
      <c r="AV135" s="13" t="s">
        <v>82</v>
      </c>
      <c r="AW135" s="13" t="s">
        <v>33</v>
      </c>
      <c r="AX135" s="13" t="s">
        <v>72</v>
      </c>
      <c r="AY135" s="213" t="s">
        <v>125</v>
      </c>
    </row>
    <row r="136" spans="1:65" s="13" customFormat="1" ht="10.199999999999999">
      <c r="B136" s="203"/>
      <c r="C136" s="204"/>
      <c r="D136" s="199" t="s">
        <v>136</v>
      </c>
      <c r="E136" s="205" t="s">
        <v>19</v>
      </c>
      <c r="F136" s="206" t="s">
        <v>203</v>
      </c>
      <c r="G136" s="204"/>
      <c r="H136" s="207">
        <v>0.34</v>
      </c>
      <c r="I136" s="208"/>
      <c r="J136" s="204"/>
      <c r="K136" s="204"/>
      <c r="L136" s="209"/>
      <c r="M136" s="210"/>
      <c r="N136" s="211"/>
      <c r="O136" s="211"/>
      <c r="P136" s="211"/>
      <c r="Q136" s="211"/>
      <c r="R136" s="211"/>
      <c r="S136" s="211"/>
      <c r="T136" s="212"/>
      <c r="AT136" s="213" t="s">
        <v>136</v>
      </c>
      <c r="AU136" s="213" t="s">
        <v>82</v>
      </c>
      <c r="AV136" s="13" t="s">
        <v>82</v>
      </c>
      <c r="AW136" s="13" t="s">
        <v>33</v>
      </c>
      <c r="AX136" s="13" t="s">
        <v>72</v>
      </c>
      <c r="AY136" s="213" t="s">
        <v>125</v>
      </c>
    </row>
    <row r="137" spans="1:65" s="2" customFormat="1" ht="14.4" customHeight="1">
      <c r="A137" s="33"/>
      <c r="B137" s="34"/>
      <c r="C137" s="186" t="s">
        <v>204</v>
      </c>
      <c r="D137" s="186" t="s">
        <v>127</v>
      </c>
      <c r="E137" s="187" t="s">
        <v>205</v>
      </c>
      <c r="F137" s="188" t="s">
        <v>206</v>
      </c>
      <c r="G137" s="189" t="s">
        <v>176</v>
      </c>
      <c r="H137" s="190">
        <v>12.4</v>
      </c>
      <c r="I137" s="191"/>
      <c r="J137" s="192">
        <f>ROUND(I137*H137,2)</f>
        <v>0</v>
      </c>
      <c r="K137" s="188" t="s">
        <v>131</v>
      </c>
      <c r="L137" s="38"/>
      <c r="M137" s="193" t="s">
        <v>19</v>
      </c>
      <c r="N137" s="194" t="s">
        <v>43</v>
      </c>
      <c r="O137" s="63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7" t="s">
        <v>132</v>
      </c>
      <c r="AT137" s="197" t="s">
        <v>127</v>
      </c>
      <c r="AU137" s="197" t="s">
        <v>82</v>
      </c>
      <c r="AY137" s="16" t="s">
        <v>125</v>
      </c>
      <c r="BE137" s="198">
        <f>IF(N137="základní",J137,0)</f>
        <v>0</v>
      </c>
      <c r="BF137" s="198">
        <f>IF(N137="snížená",J137,0)</f>
        <v>0</v>
      </c>
      <c r="BG137" s="198">
        <f>IF(N137="zákl. přenesená",J137,0)</f>
        <v>0</v>
      </c>
      <c r="BH137" s="198">
        <f>IF(N137="sníž. přenesená",J137,0)</f>
        <v>0</v>
      </c>
      <c r="BI137" s="198">
        <f>IF(N137="nulová",J137,0)</f>
        <v>0</v>
      </c>
      <c r="BJ137" s="16" t="s">
        <v>79</v>
      </c>
      <c r="BK137" s="198">
        <f>ROUND(I137*H137,2)</f>
        <v>0</v>
      </c>
      <c r="BL137" s="16" t="s">
        <v>132</v>
      </c>
      <c r="BM137" s="197" t="s">
        <v>207</v>
      </c>
    </row>
    <row r="138" spans="1:65" s="2" customFormat="1" ht="19.2">
      <c r="A138" s="33"/>
      <c r="B138" s="34"/>
      <c r="C138" s="35"/>
      <c r="D138" s="199" t="s">
        <v>134</v>
      </c>
      <c r="E138" s="35"/>
      <c r="F138" s="200" t="s">
        <v>208</v>
      </c>
      <c r="G138" s="35"/>
      <c r="H138" s="35"/>
      <c r="I138" s="107"/>
      <c r="J138" s="35"/>
      <c r="K138" s="35"/>
      <c r="L138" s="38"/>
      <c r="M138" s="201"/>
      <c r="N138" s="202"/>
      <c r="O138" s="63"/>
      <c r="P138" s="63"/>
      <c r="Q138" s="63"/>
      <c r="R138" s="63"/>
      <c r="S138" s="63"/>
      <c r="T138" s="64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134</v>
      </c>
      <c r="AU138" s="16" t="s">
        <v>82</v>
      </c>
    </row>
    <row r="139" spans="1:65" s="13" customFormat="1" ht="10.199999999999999">
      <c r="B139" s="203"/>
      <c r="C139" s="204"/>
      <c r="D139" s="199" t="s">
        <v>136</v>
      </c>
      <c r="E139" s="205" t="s">
        <v>19</v>
      </c>
      <c r="F139" s="206" t="s">
        <v>209</v>
      </c>
      <c r="G139" s="204"/>
      <c r="H139" s="207">
        <v>12.4</v>
      </c>
      <c r="I139" s="208"/>
      <c r="J139" s="204"/>
      <c r="K139" s="204"/>
      <c r="L139" s="209"/>
      <c r="M139" s="210"/>
      <c r="N139" s="211"/>
      <c r="O139" s="211"/>
      <c r="P139" s="211"/>
      <c r="Q139" s="211"/>
      <c r="R139" s="211"/>
      <c r="S139" s="211"/>
      <c r="T139" s="212"/>
      <c r="AT139" s="213" t="s">
        <v>136</v>
      </c>
      <c r="AU139" s="213" t="s">
        <v>82</v>
      </c>
      <c r="AV139" s="13" t="s">
        <v>82</v>
      </c>
      <c r="AW139" s="13" t="s">
        <v>33</v>
      </c>
      <c r="AX139" s="13" t="s">
        <v>79</v>
      </c>
      <c r="AY139" s="213" t="s">
        <v>125</v>
      </c>
    </row>
    <row r="140" spans="1:65" s="2" customFormat="1" ht="14.4" customHeight="1">
      <c r="A140" s="33"/>
      <c r="B140" s="34"/>
      <c r="C140" s="186" t="s">
        <v>210</v>
      </c>
      <c r="D140" s="186" t="s">
        <v>127</v>
      </c>
      <c r="E140" s="187" t="s">
        <v>211</v>
      </c>
      <c r="F140" s="188" t="s">
        <v>212</v>
      </c>
      <c r="G140" s="189" t="s">
        <v>176</v>
      </c>
      <c r="H140" s="190">
        <v>19.86</v>
      </c>
      <c r="I140" s="191"/>
      <c r="J140" s="192">
        <f>ROUND(I140*H140,2)</f>
        <v>0</v>
      </c>
      <c r="K140" s="188" t="s">
        <v>131</v>
      </c>
      <c r="L140" s="38"/>
      <c r="M140" s="193" t="s">
        <v>19</v>
      </c>
      <c r="N140" s="194" t="s">
        <v>43</v>
      </c>
      <c r="O140" s="63"/>
      <c r="P140" s="195">
        <f>O140*H140</f>
        <v>0</v>
      </c>
      <c r="Q140" s="195">
        <v>0</v>
      </c>
      <c r="R140" s="195">
        <f>Q140*H140</f>
        <v>0</v>
      </c>
      <c r="S140" s="195">
        <v>0</v>
      </c>
      <c r="T140" s="196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7" t="s">
        <v>132</v>
      </c>
      <c r="AT140" s="197" t="s">
        <v>127</v>
      </c>
      <c r="AU140" s="197" t="s">
        <v>82</v>
      </c>
      <c r="AY140" s="16" t="s">
        <v>125</v>
      </c>
      <c r="BE140" s="198">
        <f>IF(N140="základní",J140,0)</f>
        <v>0</v>
      </c>
      <c r="BF140" s="198">
        <f>IF(N140="snížená",J140,0)</f>
        <v>0</v>
      </c>
      <c r="BG140" s="198">
        <f>IF(N140="zákl. přenesená",J140,0)</f>
        <v>0</v>
      </c>
      <c r="BH140" s="198">
        <f>IF(N140="sníž. přenesená",J140,0)</f>
        <v>0</v>
      </c>
      <c r="BI140" s="198">
        <f>IF(N140="nulová",J140,0)</f>
        <v>0</v>
      </c>
      <c r="BJ140" s="16" t="s">
        <v>79</v>
      </c>
      <c r="BK140" s="198">
        <f>ROUND(I140*H140,2)</f>
        <v>0</v>
      </c>
      <c r="BL140" s="16" t="s">
        <v>132</v>
      </c>
      <c r="BM140" s="197" t="s">
        <v>213</v>
      </c>
    </row>
    <row r="141" spans="1:65" s="2" customFormat="1" ht="19.2">
      <c r="A141" s="33"/>
      <c r="B141" s="34"/>
      <c r="C141" s="35"/>
      <c r="D141" s="199" t="s">
        <v>134</v>
      </c>
      <c r="E141" s="35"/>
      <c r="F141" s="200" t="s">
        <v>214</v>
      </c>
      <c r="G141" s="35"/>
      <c r="H141" s="35"/>
      <c r="I141" s="107"/>
      <c r="J141" s="35"/>
      <c r="K141" s="35"/>
      <c r="L141" s="38"/>
      <c r="M141" s="201"/>
      <c r="N141" s="202"/>
      <c r="O141" s="63"/>
      <c r="P141" s="63"/>
      <c r="Q141" s="63"/>
      <c r="R141" s="63"/>
      <c r="S141" s="63"/>
      <c r="T141" s="64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134</v>
      </c>
      <c r="AU141" s="16" t="s">
        <v>82</v>
      </c>
    </row>
    <row r="142" spans="1:65" s="13" customFormat="1" ht="10.199999999999999">
      <c r="B142" s="203"/>
      <c r="C142" s="204"/>
      <c r="D142" s="199" t="s">
        <v>136</v>
      </c>
      <c r="E142" s="205" t="s">
        <v>19</v>
      </c>
      <c r="F142" s="206" t="s">
        <v>215</v>
      </c>
      <c r="G142" s="204"/>
      <c r="H142" s="207">
        <v>2.88</v>
      </c>
      <c r="I142" s="208"/>
      <c r="J142" s="204"/>
      <c r="K142" s="204"/>
      <c r="L142" s="209"/>
      <c r="M142" s="210"/>
      <c r="N142" s="211"/>
      <c r="O142" s="211"/>
      <c r="P142" s="211"/>
      <c r="Q142" s="211"/>
      <c r="R142" s="211"/>
      <c r="S142" s="211"/>
      <c r="T142" s="212"/>
      <c r="AT142" s="213" t="s">
        <v>136</v>
      </c>
      <c r="AU142" s="213" t="s">
        <v>82</v>
      </c>
      <c r="AV142" s="13" t="s">
        <v>82</v>
      </c>
      <c r="AW142" s="13" t="s">
        <v>33</v>
      </c>
      <c r="AX142" s="13" t="s">
        <v>72</v>
      </c>
      <c r="AY142" s="213" t="s">
        <v>125</v>
      </c>
    </row>
    <row r="143" spans="1:65" s="13" customFormat="1" ht="10.199999999999999">
      <c r="B143" s="203"/>
      <c r="C143" s="204"/>
      <c r="D143" s="199" t="s">
        <v>136</v>
      </c>
      <c r="E143" s="205" t="s">
        <v>19</v>
      </c>
      <c r="F143" s="206" t="s">
        <v>216</v>
      </c>
      <c r="G143" s="204"/>
      <c r="H143" s="207">
        <v>8.2799999999999994</v>
      </c>
      <c r="I143" s="208"/>
      <c r="J143" s="204"/>
      <c r="K143" s="204"/>
      <c r="L143" s="209"/>
      <c r="M143" s="210"/>
      <c r="N143" s="211"/>
      <c r="O143" s="211"/>
      <c r="P143" s="211"/>
      <c r="Q143" s="211"/>
      <c r="R143" s="211"/>
      <c r="S143" s="211"/>
      <c r="T143" s="212"/>
      <c r="AT143" s="213" t="s">
        <v>136</v>
      </c>
      <c r="AU143" s="213" t="s">
        <v>82</v>
      </c>
      <c r="AV143" s="13" t="s">
        <v>82</v>
      </c>
      <c r="AW143" s="13" t="s">
        <v>33</v>
      </c>
      <c r="AX143" s="13" t="s">
        <v>72</v>
      </c>
      <c r="AY143" s="213" t="s">
        <v>125</v>
      </c>
    </row>
    <row r="144" spans="1:65" s="13" customFormat="1" ht="10.199999999999999">
      <c r="B144" s="203"/>
      <c r="C144" s="204"/>
      <c r="D144" s="199" t="s">
        <v>136</v>
      </c>
      <c r="E144" s="205" t="s">
        <v>19</v>
      </c>
      <c r="F144" s="206" t="s">
        <v>217</v>
      </c>
      <c r="G144" s="204"/>
      <c r="H144" s="207">
        <v>8.6999999999999993</v>
      </c>
      <c r="I144" s="208"/>
      <c r="J144" s="204"/>
      <c r="K144" s="204"/>
      <c r="L144" s="209"/>
      <c r="M144" s="210"/>
      <c r="N144" s="211"/>
      <c r="O144" s="211"/>
      <c r="P144" s="211"/>
      <c r="Q144" s="211"/>
      <c r="R144" s="211"/>
      <c r="S144" s="211"/>
      <c r="T144" s="212"/>
      <c r="AT144" s="213" t="s">
        <v>136</v>
      </c>
      <c r="AU144" s="213" t="s">
        <v>82</v>
      </c>
      <c r="AV144" s="13" t="s">
        <v>82</v>
      </c>
      <c r="AW144" s="13" t="s">
        <v>33</v>
      </c>
      <c r="AX144" s="13" t="s">
        <v>72</v>
      </c>
      <c r="AY144" s="213" t="s">
        <v>125</v>
      </c>
    </row>
    <row r="145" spans="1:65" s="2" customFormat="1" ht="14.4" customHeight="1">
      <c r="A145" s="33"/>
      <c r="B145" s="34"/>
      <c r="C145" s="186" t="s">
        <v>218</v>
      </c>
      <c r="D145" s="186" t="s">
        <v>127</v>
      </c>
      <c r="E145" s="187" t="s">
        <v>219</v>
      </c>
      <c r="F145" s="188" t="s">
        <v>220</v>
      </c>
      <c r="G145" s="189" t="s">
        <v>176</v>
      </c>
      <c r="H145" s="190">
        <v>67.09</v>
      </c>
      <c r="I145" s="191"/>
      <c r="J145" s="192">
        <f>ROUND(I145*H145,2)</f>
        <v>0</v>
      </c>
      <c r="K145" s="188" t="s">
        <v>131</v>
      </c>
      <c r="L145" s="38"/>
      <c r="M145" s="193" t="s">
        <v>19</v>
      </c>
      <c r="N145" s="194" t="s">
        <v>43</v>
      </c>
      <c r="O145" s="63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7" t="s">
        <v>132</v>
      </c>
      <c r="AT145" s="197" t="s">
        <v>127</v>
      </c>
      <c r="AU145" s="197" t="s">
        <v>82</v>
      </c>
      <c r="AY145" s="16" t="s">
        <v>125</v>
      </c>
      <c r="BE145" s="198">
        <f>IF(N145="základní",J145,0)</f>
        <v>0</v>
      </c>
      <c r="BF145" s="198">
        <f>IF(N145="snížená",J145,0)</f>
        <v>0</v>
      </c>
      <c r="BG145" s="198">
        <f>IF(N145="zákl. přenesená",J145,0)</f>
        <v>0</v>
      </c>
      <c r="BH145" s="198">
        <f>IF(N145="sníž. přenesená",J145,0)</f>
        <v>0</v>
      </c>
      <c r="BI145" s="198">
        <f>IF(N145="nulová",J145,0)</f>
        <v>0</v>
      </c>
      <c r="BJ145" s="16" t="s">
        <v>79</v>
      </c>
      <c r="BK145" s="198">
        <f>ROUND(I145*H145,2)</f>
        <v>0</v>
      </c>
      <c r="BL145" s="16" t="s">
        <v>132</v>
      </c>
      <c r="BM145" s="197" t="s">
        <v>221</v>
      </c>
    </row>
    <row r="146" spans="1:65" s="2" customFormat="1" ht="19.2">
      <c r="A146" s="33"/>
      <c r="B146" s="34"/>
      <c r="C146" s="35"/>
      <c r="D146" s="199" t="s">
        <v>134</v>
      </c>
      <c r="E146" s="35"/>
      <c r="F146" s="200" t="s">
        <v>222</v>
      </c>
      <c r="G146" s="35"/>
      <c r="H146" s="35"/>
      <c r="I146" s="107"/>
      <c r="J146" s="35"/>
      <c r="K146" s="35"/>
      <c r="L146" s="38"/>
      <c r="M146" s="201"/>
      <c r="N146" s="202"/>
      <c r="O146" s="63"/>
      <c r="P146" s="63"/>
      <c r="Q146" s="63"/>
      <c r="R146" s="63"/>
      <c r="S146" s="63"/>
      <c r="T146" s="64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134</v>
      </c>
      <c r="AU146" s="16" t="s">
        <v>82</v>
      </c>
    </row>
    <row r="147" spans="1:65" s="13" customFormat="1" ht="10.199999999999999">
      <c r="B147" s="203"/>
      <c r="C147" s="204"/>
      <c r="D147" s="199" t="s">
        <v>136</v>
      </c>
      <c r="E147" s="205" t="s">
        <v>19</v>
      </c>
      <c r="F147" s="206" t="s">
        <v>223</v>
      </c>
      <c r="G147" s="204"/>
      <c r="H147" s="207">
        <v>21.45</v>
      </c>
      <c r="I147" s="208"/>
      <c r="J147" s="204"/>
      <c r="K147" s="204"/>
      <c r="L147" s="209"/>
      <c r="M147" s="210"/>
      <c r="N147" s="211"/>
      <c r="O147" s="211"/>
      <c r="P147" s="211"/>
      <c r="Q147" s="211"/>
      <c r="R147" s="211"/>
      <c r="S147" s="211"/>
      <c r="T147" s="212"/>
      <c r="AT147" s="213" t="s">
        <v>136</v>
      </c>
      <c r="AU147" s="213" t="s">
        <v>82</v>
      </c>
      <c r="AV147" s="13" t="s">
        <v>82</v>
      </c>
      <c r="AW147" s="13" t="s">
        <v>33</v>
      </c>
      <c r="AX147" s="13" t="s">
        <v>72</v>
      </c>
      <c r="AY147" s="213" t="s">
        <v>125</v>
      </c>
    </row>
    <row r="148" spans="1:65" s="13" customFormat="1" ht="10.199999999999999">
      <c r="B148" s="203"/>
      <c r="C148" s="204"/>
      <c r="D148" s="199" t="s">
        <v>136</v>
      </c>
      <c r="E148" s="205" t="s">
        <v>19</v>
      </c>
      <c r="F148" s="206" t="s">
        <v>224</v>
      </c>
      <c r="G148" s="204"/>
      <c r="H148" s="207">
        <v>42</v>
      </c>
      <c r="I148" s="208"/>
      <c r="J148" s="204"/>
      <c r="K148" s="204"/>
      <c r="L148" s="209"/>
      <c r="M148" s="210"/>
      <c r="N148" s="211"/>
      <c r="O148" s="211"/>
      <c r="P148" s="211"/>
      <c r="Q148" s="211"/>
      <c r="R148" s="211"/>
      <c r="S148" s="211"/>
      <c r="T148" s="212"/>
      <c r="AT148" s="213" t="s">
        <v>136</v>
      </c>
      <c r="AU148" s="213" t="s">
        <v>82</v>
      </c>
      <c r="AV148" s="13" t="s">
        <v>82</v>
      </c>
      <c r="AW148" s="13" t="s">
        <v>33</v>
      </c>
      <c r="AX148" s="13" t="s">
        <v>72</v>
      </c>
      <c r="AY148" s="213" t="s">
        <v>125</v>
      </c>
    </row>
    <row r="149" spans="1:65" s="13" customFormat="1" ht="10.199999999999999">
      <c r="B149" s="203"/>
      <c r="C149" s="204"/>
      <c r="D149" s="199" t="s">
        <v>136</v>
      </c>
      <c r="E149" s="205" t="s">
        <v>19</v>
      </c>
      <c r="F149" s="206" t="s">
        <v>225</v>
      </c>
      <c r="G149" s="204"/>
      <c r="H149" s="207">
        <v>3.64</v>
      </c>
      <c r="I149" s="208"/>
      <c r="J149" s="204"/>
      <c r="K149" s="204"/>
      <c r="L149" s="209"/>
      <c r="M149" s="210"/>
      <c r="N149" s="211"/>
      <c r="O149" s="211"/>
      <c r="P149" s="211"/>
      <c r="Q149" s="211"/>
      <c r="R149" s="211"/>
      <c r="S149" s="211"/>
      <c r="T149" s="212"/>
      <c r="AT149" s="213" t="s">
        <v>136</v>
      </c>
      <c r="AU149" s="213" t="s">
        <v>82</v>
      </c>
      <c r="AV149" s="13" t="s">
        <v>82</v>
      </c>
      <c r="AW149" s="13" t="s">
        <v>33</v>
      </c>
      <c r="AX149" s="13" t="s">
        <v>72</v>
      </c>
      <c r="AY149" s="213" t="s">
        <v>125</v>
      </c>
    </row>
    <row r="150" spans="1:65" s="2" customFormat="1" ht="14.4" customHeight="1">
      <c r="A150" s="33"/>
      <c r="B150" s="34"/>
      <c r="C150" s="186" t="s">
        <v>226</v>
      </c>
      <c r="D150" s="186" t="s">
        <v>127</v>
      </c>
      <c r="E150" s="187" t="s">
        <v>227</v>
      </c>
      <c r="F150" s="188" t="s">
        <v>228</v>
      </c>
      <c r="G150" s="189" t="s">
        <v>176</v>
      </c>
      <c r="H150" s="190">
        <v>0.14399999999999999</v>
      </c>
      <c r="I150" s="191"/>
      <c r="J150" s="192">
        <f>ROUND(I150*H150,2)</f>
        <v>0</v>
      </c>
      <c r="K150" s="188" t="s">
        <v>131</v>
      </c>
      <c r="L150" s="38"/>
      <c r="M150" s="193" t="s">
        <v>19</v>
      </c>
      <c r="N150" s="194" t="s">
        <v>43</v>
      </c>
      <c r="O150" s="63"/>
      <c r="P150" s="195">
        <f>O150*H150</f>
        <v>0</v>
      </c>
      <c r="Q150" s="195">
        <v>0</v>
      </c>
      <c r="R150" s="195">
        <f>Q150*H150</f>
        <v>0</v>
      </c>
      <c r="S150" s="195">
        <v>0</v>
      </c>
      <c r="T150" s="196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7" t="s">
        <v>132</v>
      </c>
      <c r="AT150" s="197" t="s">
        <v>127</v>
      </c>
      <c r="AU150" s="197" t="s">
        <v>82</v>
      </c>
      <c r="AY150" s="16" t="s">
        <v>125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16" t="s">
        <v>79</v>
      </c>
      <c r="BK150" s="198">
        <f>ROUND(I150*H150,2)</f>
        <v>0</v>
      </c>
      <c r="BL150" s="16" t="s">
        <v>132</v>
      </c>
      <c r="BM150" s="197" t="s">
        <v>229</v>
      </c>
    </row>
    <row r="151" spans="1:65" s="2" customFormat="1" ht="19.2">
      <c r="A151" s="33"/>
      <c r="B151" s="34"/>
      <c r="C151" s="35"/>
      <c r="D151" s="199" t="s">
        <v>134</v>
      </c>
      <c r="E151" s="35"/>
      <c r="F151" s="200" t="s">
        <v>230</v>
      </c>
      <c r="G151" s="35"/>
      <c r="H151" s="35"/>
      <c r="I151" s="107"/>
      <c r="J151" s="35"/>
      <c r="K151" s="35"/>
      <c r="L151" s="38"/>
      <c r="M151" s="201"/>
      <c r="N151" s="202"/>
      <c r="O151" s="63"/>
      <c r="P151" s="63"/>
      <c r="Q151" s="63"/>
      <c r="R151" s="63"/>
      <c r="S151" s="63"/>
      <c r="T151" s="64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134</v>
      </c>
      <c r="AU151" s="16" t="s">
        <v>82</v>
      </c>
    </row>
    <row r="152" spans="1:65" s="13" customFormat="1" ht="10.199999999999999">
      <c r="B152" s="203"/>
      <c r="C152" s="204"/>
      <c r="D152" s="199" t="s">
        <v>136</v>
      </c>
      <c r="E152" s="205" t="s">
        <v>19</v>
      </c>
      <c r="F152" s="206" t="s">
        <v>231</v>
      </c>
      <c r="G152" s="204"/>
      <c r="H152" s="207">
        <v>0.14399999999999999</v>
      </c>
      <c r="I152" s="208"/>
      <c r="J152" s="204"/>
      <c r="K152" s="204"/>
      <c r="L152" s="209"/>
      <c r="M152" s="210"/>
      <c r="N152" s="211"/>
      <c r="O152" s="211"/>
      <c r="P152" s="211"/>
      <c r="Q152" s="211"/>
      <c r="R152" s="211"/>
      <c r="S152" s="211"/>
      <c r="T152" s="212"/>
      <c r="AT152" s="213" t="s">
        <v>136</v>
      </c>
      <c r="AU152" s="213" t="s">
        <v>82</v>
      </c>
      <c r="AV152" s="13" t="s">
        <v>82</v>
      </c>
      <c r="AW152" s="13" t="s">
        <v>33</v>
      </c>
      <c r="AX152" s="13" t="s">
        <v>79</v>
      </c>
      <c r="AY152" s="213" t="s">
        <v>125</v>
      </c>
    </row>
    <row r="153" spans="1:65" s="2" customFormat="1" ht="14.4" customHeight="1">
      <c r="A153" s="33"/>
      <c r="B153" s="34"/>
      <c r="C153" s="186" t="s">
        <v>8</v>
      </c>
      <c r="D153" s="186" t="s">
        <v>127</v>
      </c>
      <c r="E153" s="187" t="s">
        <v>232</v>
      </c>
      <c r="F153" s="188" t="s">
        <v>233</v>
      </c>
      <c r="G153" s="189" t="s">
        <v>130</v>
      </c>
      <c r="H153" s="190">
        <v>17.670000000000002</v>
      </c>
      <c r="I153" s="191"/>
      <c r="J153" s="192">
        <f>ROUND(I153*H153,2)</f>
        <v>0</v>
      </c>
      <c r="K153" s="188" t="s">
        <v>131</v>
      </c>
      <c r="L153" s="38"/>
      <c r="M153" s="193" t="s">
        <v>19</v>
      </c>
      <c r="N153" s="194" t="s">
        <v>43</v>
      </c>
      <c r="O153" s="63"/>
      <c r="P153" s="195">
        <f>O153*H153</f>
        <v>0</v>
      </c>
      <c r="Q153" s="195">
        <v>6.9999999999999999E-4</v>
      </c>
      <c r="R153" s="195">
        <f>Q153*H153</f>
        <v>1.2369000000000002E-2</v>
      </c>
      <c r="S153" s="195">
        <v>0</v>
      </c>
      <c r="T153" s="196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7" t="s">
        <v>132</v>
      </c>
      <c r="AT153" s="197" t="s">
        <v>127</v>
      </c>
      <c r="AU153" s="197" t="s">
        <v>82</v>
      </c>
      <c r="AY153" s="16" t="s">
        <v>125</v>
      </c>
      <c r="BE153" s="198">
        <f>IF(N153="základní",J153,0)</f>
        <v>0</v>
      </c>
      <c r="BF153" s="198">
        <f>IF(N153="snížená",J153,0)</f>
        <v>0</v>
      </c>
      <c r="BG153" s="198">
        <f>IF(N153="zákl. přenesená",J153,0)</f>
        <v>0</v>
      </c>
      <c r="BH153" s="198">
        <f>IF(N153="sníž. přenesená",J153,0)</f>
        <v>0</v>
      </c>
      <c r="BI153" s="198">
        <f>IF(N153="nulová",J153,0)</f>
        <v>0</v>
      </c>
      <c r="BJ153" s="16" t="s">
        <v>79</v>
      </c>
      <c r="BK153" s="198">
        <f>ROUND(I153*H153,2)</f>
        <v>0</v>
      </c>
      <c r="BL153" s="16" t="s">
        <v>132</v>
      </c>
      <c r="BM153" s="197" t="s">
        <v>234</v>
      </c>
    </row>
    <row r="154" spans="1:65" s="2" customFormat="1" ht="10.199999999999999">
      <c r="A154" s="33"/>
      <c r="B154" s="34"/>
      <c r="C154" s="35"/>
      <c r="D154" s="199" t="s">
        <v>134</v>
      </c>
      <c r="E154" s="35"/>
      <c r="F154" s="200" t="s">
        <v>235</v>
      </c>
      <c r="G154" s="35"/>
      <c r="H154" s="35"/>
      <c r="I154" s="107"/>
      <c r="J154" s="35"/>
      <c r="K154" s="35"/>
      <c r="L154" s="38"/>
      <c r="M154" s="201"/>
      <c r="N154" s="202"/>
      <c r="O154" s="63"/>
      <c r="P154" s="63"/>
      <c r="Q154" s="63"/>
      <c r="R154" s="63"/>
      <c r="S154" s="63"/>
      <c r="T154" s="64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134</v>
      </c>
      <c r="AU154" s="16" t="s">
        <v>82</v>
      </c>
    </row>
    <row r="155" spans="1:65" s="13" customFormat="1" ht="10.199999999999999">
      <c r="B155" s="203"/>
      <c r="C155" s="204"/>
      <c r="D155" s="199" t="s">
        <v>136</v>
      </c>
      <c r="E155" s="205" t="s">
        <v>19</v>
      </c>
      <c r="F155" s="206" t="s">
        <v>236</v>
      </c>
      <c r="G155" s="204"/>
      <c r="H155" s="207">
        <v>17.670000000000002</v>
      </c>
      <c r="I155" s="208"/>
      <c r="J155" s="204"/>
      <c r="K155" s="204"/>
      <c r="L155" s="209"/>
      <c r="M155" s="210"/>
      <c r="N155" s="211"/>
      <c r="O155" s="211"/>
      <c r="P155" s="211"/>
      <c r="Q155" s="211"/>
      <c r="R155" s="211"/>
      <c r="S155" s="211"/>
      <c r="T155" s="212"/>
      <c r="AT155" s="213" t="s">
        <v>136</v>
      </c>
      <c r="AU155" s="213" t="s">
        <v>82</v>
      </c>
      <c r="AV155" s="13" t="s">
        <v>82</v>
      </c>
      <c r="AW155" s="13" t="s">
        <v>33</v>
      </c>
      <c r="AX155" s="13" t="s">
        <v>79</v>
      </c>
      <c r="AY155" s="213" t="s">
        <v>125</v>
      </c>
    </row>
    <row r="156" spans="1:65" s="2" customFormat="1" ht="14.4" customHeight="1">
      <c r="A156" s="33"/>
      <c r="B156" s="34"/>
      <c r="C156" s="186" t="s">
        <v>237</v>
      </c>
      <c r="D156" s="186" t="s">
        <v>127</v>
      </c>
      <c r="E156" s="187" t="s">
        <v>238</v>
      </c>
      <c r="F156" s="188" t="s">
        <v>239</v>
      </c>
      <c r="G156" s="189" t="s">
        <v>130</v>
      </c>
      <c r="H156" s="190">
        <v>17.670000000000002</v>
      </c>
      <c r="I156" s="191"/>
      <c r="J156" s="192">
        <f>ROUND(I156*H156,2)</f>
        <v>0</v>
      </c>
      <c r="K156" s="188" t="s">
        <v>131</v>
      </c>
      <c r="L156" s="38"/>
      <c r="M156" s="193" t="s">
        <v>19</v>
      </c>
      <c r="N156" s="194" t="s">
        <v>43</v>
      </c>
      <c r="O156" s="63"/>
      <c r="P156" s="195">
        <f>O156*H156</f>
        <v>0</v>
      </c>
      <c r="Q156" s="195">
        <v>0</v>
      </c>
      <c r="R156" s="195">
        <f>Q156*H156</f>
        <v>0</v>
      </c>
      <c r="S156" s="195">
        <v>0</v>
      </c>
      <c r="T156" s="196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7" t="s">
        <v>132</v>
      </c>
      <c r="AT156" s="197" t="s">
        <v>127</v>
      </c>
      <c r="AU156" s="197" t="s">
        <v>82</v>
      </c>
      <c r="AY156" s="16" t="s">
        <v>125</v>
      </c>
      <c r="BE156" s="198">
        <f>IF(N156="základní",J156,0)</f>
        <v>0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16" t="s">
        <v>79</v>
      </c>
      <c r="BK156" s="198">
        <f>ROUND(I156*H156,2)</f>
        <v>0</v>
      </c>
      <c r="BL156" s="16" t="s">
        <v>132</v>
      </c>
      <c r="BM156" s="197" t="s">
        <v>240</v>
      </c>
    </row>
    <row r="157" spans="1:65" s="2" customFormat="1" ht="19.2">
      <c r="A157" s="33"/>
      <c r="B157" s="34"/>
      <c r="C157" s="35"/>
      <c r="D157" s="199" t="s">
        <v>134</v>
      </c>
      <c r="E157" s="35"/>
      <c r="F157" s="200" t="s">
        <v>241</v>
      </c>
      <c r="G157" s="35"/>
      <c r="H157" s="35"/>
      <c r="I157" s="107"/>
      <c r="J157" s="35"/>
      <c r="K157" s="35"/>
      <c r="L157" s="38"/>
      <c r="M157" s="201"/>
      <c r="N157" s="202"/>
      <c r="O157" s="63"/>
      <c r="P157" s="63"/>
      <c r="Q157" s="63"/>
      <c r="R157" s="63"/>
      <c r="S157" s="63"/>
      <c r="T157" s="64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134</v>
      </c>
      <c r="AU157" s="16" t="s">
        <v>82</v>
      </c>
    </row>
    <row r="158" spans="1:65" s="2" customFormat="1" ht="14.4" customHeight="1">
      <c r="A158" s="33"/>
      <c r="B158" s="34"/>
      <c r="C158" s="186" t="s">
        <v>242</v>
      </c>
      <c r="D158" s="186" t="s">
        <v>127</v>
      </c>
      <c r="E158" s="187" t="s">
        <v>243</v>
      </c>
      <c r="F158" s="188" t="s">
        <v>244</v>
      </c>
      <c r="G158" s="189" t="s">
        <v>176</v>
      </c>
      <c r="H158" s="190">
        <v>12.4</v>
      </c>
      <c r="I158" s="191"/>
      <c r="J158" s="192">
        <f>ROUND(I158*H158,2)</f>
        <v>0</v>
      </c>
      <c r="K158" s="188" t="s">
        <v>131</v>
      </c>
      <c r="L158" s="38"/>
      <c r="M158" s="193" t="s">
        <v>19</v>
      </c>
      <c r="N158" s="194" t="s">
        <v>43</v>
      </c>
      <c r="O158" s="63"/>
      <c r="P158" s="195">
        <f>O158*H158</f>
        <v>0</v>
      </c>
      <c r="Q158" s="195">
        <v>4.6000000000000001E-4</v>
      </c>
      <c r="R158" s="195">
        <f>Q158*H158</f>
        <v>5.7040000000000007E-3</v>
      </c>
      <c r="S158" s="195">
        <v>0</v>
      </c>
      <c r="T158" s="196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97" t="s">
        <v>132</v>
      </c>
      <c r="AT158" s="197" t="s">
        <v>127</v>
      </c>
      <c r="AU158" s="197" t="s">
        <v>82</v>
      </c>
      <c r="AY158" s="16" t="s">
        <v>125</v>
      </c>
      <c r="BE158" s="198">
        <f>IF(N158="základní",J158,0)</f>
        <v>0</v>
      </c>
      <c r="BF158" s="198">
        <f>IF(N158="snížená",J158,0)</f>
        <v>0</v>
      </c>
      <c r="BG158" s="198">
        <f>IF(N158="zákl. přenesená",J158,0)</f>
        <v>0</v>
      </c>
      <c r="BH158" s="198">
        <f>IF(N158="sníž. přenesená",J158,0)</f>
        <v>0</v>
      </c>
      <c r="BI158" s="198">
        <f>IF(N158="nulová",J158,0)</f>
        <v>0</v>
      </c>
      <c r="BJ158" s="16" t="s">
        <v>79</v>
      </c>
      <c r="BK158" s="198">
        <f>ROUND(I158*H158,2)</f>
        <v>0</v>
      </c>
      <c r="BL158" s="16" t="s">
        <v>132</v>
      </c>
      <c r="BM158" s="197" t="s">
        <v>245</v>
      </c>
    </row>
    <row r="159" spans="1:65" s="2" customFormat="1" ht="19.2">
      <c r="A159" s="33"/>
      <c r="B159" s="34"/>
      <c r="C159" s="35"/>
      <c r="D159" s="199" t="s">
        <v>134</v>
      </c>
      <c r="E159" s="35"/>
      <c r="F159" s="200" t="s">
        <v>246</v>
      </c>
      <c r="G159" s="35"/>
      <c r="H159" s="35"/>
      <c r="I159" s="107"/>
      <c r="J159" s="35"/>
      <c r="K159" s="35"/>
      <c r="L159" s="38"/>
      <c r="M159" s="201"/>
      <c r="N159" s="202"/>
      <c r="O159" s="63"/>
      <c r="P159" s="63"/>
      <c r="Q159" s="63"/>
      <c r="R159" s="63"/>
      <c r="S159" s="63"/>
      <c r="T159" s="64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134</v>
      </c>
      <c r="AU159" s="16" t="s">
        <v>82</v>
      </c>
    </row>
    <row r="160" spans="1:65" s="13" customFormat="1" ht="10.199999999999999">
      <c r="B160" s="203"/>
      <c r="C160" s="204"/>
      <c r="D160" s="199" t="s">
        <v>136</v>
      </c>
      <c r="E160" s="205" t="s">
        <v>19</v>
      </c>
      <c r="F160" s="206" t="s">
        <v>247</v>
      </c>
      <c r="G160" s="204"/>
      <c r="H160" s="207">
        <v>12.4</v>
      </c>
      <c r="I160" s="208"/>
      <c r="J160" s="204"/>
      <c r="K160" s="204"/>
      <c r="L160" s="209"/>
      <c r="M160" s="210"/>
      <c r="N160" s="211"/>
      <c r="O160" s="211"/>
      <c r="P160" s="211"/>
      <c r="Q160" s="211"/>
      <c r="R160" s="211"/>
      <c r="S160" s="211"/>
      <c r="T160" s="212"/>
      <c r="AT160" s="213" t="s">
        <v>136</v>
      </c>
      <c r="AU160" s="213" t="s">
        <v>82</v>
      </c>
      <c r="AV160" s="13" t="s">
        <v>82</v>
      </c>
      <c r="AW160" s="13" t="s">
        <v>33</v>
      </c>
      <c r="AX160" s="13" t="s">
        <v>79</v>
      </c>
      <c r="AY160" s="213" t="s">
        <v>125</v>
      </c>
    </row>
    <row r="161" spans="1:65" s="2" customFormat="1" ht="14.4" customHeight="1">
      <c r="A161" s="33"/>
      <c r="B161" s="34"/>
      <c r="C161" s="186" t="s">
        <v>248</v>
      </c>
      <c r="D161" s="186" t="s">
        <v>127</v>
      </c>
      <c r="E161" s="187" t="s">
        <v>249</v>
      </c>
      <c r="F161" s="188" t="s">
        <v>250</v>
      </c>
      <c r="G161" s="189" t="s">
        <v>176</v>
      </c>
      <c r="H161" s="190">
        <v>12.4</v>
      </c>
      <c r="I161" s="191"/>
      <c r="J161" s="192">
        <f>ROUND(I161*H161,2)</f>
        <v>0</v>
      </c>
      <c r="K161" s="188" t="s">
        <v>131</v>
      </c>
      <c r="L161" s="38"/>
      <c r="M161" s="193" t="s">
        <v>19</v>
      </c>
      <c r="N161" s="194" t="s">
        <v>43</v>
      </c>
      <c r="O161" s="63"/>
      <c r="P161" s="195">
        <f>O161*H161</f>
        <v>0</v>
      </c>
      <c r="Q161" s="195">
        <v>0</v>
      </c>
      <c r="R161" s="195">
        <f>Q161*H161</f>
        <v>0</v>
      </c>
      <c r="S161" s="195">
        <v>0</v>
      </c>
      <c r="T161" s="196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97" t="s">
        <v>132</v>
      </c>
      <c r="AT161" s="197" t="s">
        <v>127</v>
      </c>
      <c r="AU161" s="197" t="s">
        <v>82</v>
      </c>
      <c r="AY161" s="16" t="s">
        <v>125</v>
      </c>
      <c r="BE161" s="198">
        <f>IF(N161="základní",J161,0)</f>
        <v>0</v>
      </c>
      <c r="BF161" s="198">
        <f>IF(N161="snížená",J161,0)</f>
        <v>0</v>
      </c>
      <c r="BG161" s="198">
        <f>IF(N161="zákl. přenesená",J161,0)</f>
        <v>0</v>
      </c>
      <c r="BH161" s="198">
        <f>IF(N161="sníž. přenesená",J161,0)</f>
        <v>0</v>
      </c>
      <c r="BI161" s="198">
        <f>IF(N161="nulová",J161,0)</f>
        <v>0</v>
      </c>
      <c r="BJ161" s="16" t="s">
        <v>79</v>
      </c>
      <c r="BK161" s="198">
        <f>ROUND(I161*H161,2)</f>
        <v>0</v>
      </c>
      <c r="BL161" s="16" t="s">
        <v>132</v>
      </c>
      <c r="BM161" s="197" t="s">
        <v>251</v>
      </c>
    </row>
    <row r="162" spans="1:65" s="2" customFormat="1" ht="19.2">
      <c r="A162" s="33"/>
      <c r="B162" s="34"/>
      <c r="C162" s="35"/>
      <c r="D162" s="199" t="s">
        <v>134</v>
      </c>
      <c r="E162" s="35"/>
      <c r="F162" s="200" t="s">
        <v>252</v>
      </c>
      <c r="G162" s="35"/>
      <c r="H162" s="35"/>
      <c r="I162" s="107"/>
      <c r="J162" s="35"/>
      <c r="K162" s="35"/>
      <c r="L162" s="38"/>
      <c r="M162" s="201"/>
      <c r="N162" s="202"/>
      <c r="O162" s="63"/>
      <c r="P162" s="63"/>
      <c r="Q162" s="63"/>
      <c r="R162" s="63"/>
      <c r="S162" s="63"/>
      <c r="T162" s="64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134</v>
      </c>
      <c r="AU162" s="16" t="s">
        <v>82</v>
      </c>
    </row>
    <row r="163" spans="1:65" s="2" customFormat="1" ht="14.4" customHeight="1">
      <c r="A163" s="33"/>
      <c r="B163" s="34"/>
      <c r="C163" s="186" t="s">
        <v>253</v>
      </c>
      <c r="D163" s="186" t="s">
        <v>127</v>
      </c>
      <c r="E163" s="187" t="s">
        <v>254</v>
      </c>
      <c r="F163" s="188" t="s">
        <v>255</v>
      </c>
      <c r="G163" s="189" t="s">
        <v>176</v>
      </c>
      <c r="H163" s="190">
        <v>90</v>
      </c>
      <c r="I163" s="191"/>
      <c r="J163" s="192">
        <f>ROUND(I163*H163,2)</f>
        <v>0</v>
      </c>
      <c r="K163" s="188" t="s">
        <v>131</v>
      </c>
      <c r="L163" s="38"/>
      <c r="M163" s="193" t="s">
        <v>19</v>
      </c>
      <c r="N163" s="194" t="s">
        <v>43</v>
      </c>
      <c r="O163" s="63"/>
      <c r="P163" s="195">
        <f>O163*H163</f>
        <v>0</v>
      </c>
      <c r="Q163" s="195">
        <v>0</v>
      </c>
      <c r="R163" s="195">
        <f>Q163*H163</f>
        <v>0</v>
      </c>
      <c r="S163" s="195">
        <v>0</v>
      </c>
      <c r="T163" s="196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7" t="s">
        <v>132</v>
      </c>
      <c r="AT163" s="197" t="s">
        <v>127</v>
      </c>
      <c r="AU163" s="197" t="s">
        <v>82</v>
      </c>
      <c r="AY163" s="16" t="s">
        <v>125</v>
      </c>
      <c r="BE163" s="198">
        <f>IF(N163="základní",J163,0)</f>
        <v>0</v>
      </c>
      <c r="BF163" s="198">
        <f>IF(N163="snížená",J163,0)</f>
        <v>0</v>
      </c>
      <c r="BG163" s="198">
        <f>IF(N163="zákl. přenesená",J163,0)</f>
        <v>0</v>
      </c>
      <c r="BH163" s="198">
        <f>IF(N163="sníž. přenesená",J163,0)</f>
        <v>0</v>
      </c>
      <c r="BI163" s="198">
        <f>IF(N163="nulová",J163,0)</f>
        <v>0</v>
      </c>
      <c r="BJ163" s="16" t="s">
        <v>79</v>
      </c>
      <c r="BK163" s="198">
        <f>ROUND(I163*H163,2)</f>
        <v>0</v>
      </c>
      <c r="BL163" s="16" t="s">
        <v>132</v>
      </c>
      <c r="BM163" s="197" t="s">
        <v>256</v>
      </c>
    </row>
    <row r="164" spans="1:65" s="2" customFormat="1" ht="19.2">
      <c r="A164" s="33"/>
      <c r="B164" s="34"/>
      <c r="C164" s="35"/>
      <c r="D164" s="199" t="s">
        <v>134</v>
      </c>
      <c r="E164" s="35"/>
      <c r="F164" s="200" t="s">
        <v>257</v>
      </c>
      <c r="G164" s="35"/>
      <c r="H164" s="35"/>
      <c r="I164" s="107"/>
      <c r="J164" s="35"/>
      <c r="K164" s="35"/>
      <c r="L164" s="38"/>
      <c r="M164" s="201"/>
      <c r="N164" s="202"/>
      <c r="O164" s="63"/>
      <c r="P164" s="63"/>
      <c r="Q164" s="63"/>
      <c r="R164" s="63"/>
      <c r="S164" s="63"/>
      <c r="T164" s="64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134</v>
      </c>
      <c r="AU164" s="16" t="s">
        <v>82</v>
      </c>
    </row>
    <row r="165" spans="1:65" s="13" customFormat="1" ht="10.199999999999999">
      <c r="B165" s="203"/>
      <c r="C165" s="204"/>
      <c r="D165" s="199" t="s">
        <v>136</v>
      </c>
      <c r="E165" s="205" t="s">
        <v>19</v>
      </c>
      <c r="F165" s="206" t="s">
        <v>258</v>
      </c>
      <c r="G165" s="204"/>
      <c r="H165" s="207">
        <v>90</v>
      </c>
      <c r="I165" s="208"/>
      <c r="J165" s="204"/>
      <c r="K165" s="204"/>
      <c r="L165" s="209"/>
      <c r="M165" s="210"/>
      <c r="N165" s="211"/>
      <c r="O165" s="211"/>
      <c r="P165" s="211"/>
      <c r="Q165" s="211"/>
      <c r="R165" s="211"/>
      <c r="S165" s="211"/>
      <c r="T165" s="212"/>
      <c r="AT165" s="213" t="s">
        <v>136</v>
      </c>
      <c r="AU165" s="213" t="s">
        <v>82</v>
      </c>
      <c r="AV165" s="13" t="s">
        <v>82</v>
      </c>
      <c r="AW165" s="13" t="s">
        <v>33</v>
      </c>
      <c r="AX165" s="13" t="s">
        <v>79</v>
      </c>
      <c r="AY165" s="213" t="s">
        <v>125</v>
      </c>
    </row>
    <row r="166" spans="1:65" s="2" customFormat="1" ht="14.4" customHeight="1">
      <c r="A166" s="33"/>
      <c r="B166" s="34"/>
      <c r="C166" s="186" t="s">
        <v>259</v>
      </c>
      <c r="D166" s="186" t="s">
        <v>127</v>
      </c>
      <c r="E166" s="187" t="s">
        <v>260</v>
      </c>
      <c r="F166" s="188" t="s">
        <v>261</v>
      </c>
      <c r="G166" s="189" t="s">
        <v>176</v>
      </c>
      <c r="H166" s="190">
        <v>3057.59</v>
      </c>
      <c r="I166" s="191"/>
      <c r="J166" s="192">
        <f>ROUND(I166*H166,2)</f>
        <v>0</v>
      </c>
      <c r="K166" s="188" t="s">
        <v>131</v>
      </c>
      <c r="L166" s="38"/>
      <c r="M166" s="193" t="s">
        <v>19</v>
      </c>
      <c r="N166" s="194" t="s">
        <v>43</v>
      </c>
      <c r="O166" s="63"/>
      <c r="P166" s="195">
        <f>O166*H166</f>
        <v>0</v>
      </c>
      <c r="Q166" s="195">
        <v>0</v>
      </c>
      <c r="R166" s="195">
        <f>Q166*H166</f>
        <v>0</v>
      </c>
      <c r="S166" s="195">
        <v>0</v>
      </c>
      <c r="T166" s="196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97" t="s">
        <v>132</v>
      </c>
      <c r="AT166" s="197" t="s">
        <v>127</v>
      </c>
      <c r="AU166" s="197" t="s">
        <v>82</v>
      </c>
      <c r="AY166" s="16" t="s">
        <v>125</v>
      </c>
      <c r="BE166" s="198">
        <f>IF(N166="základní",J166,0)</f>
        <v>0</v>
      </c>
      <c r="BF166" s="198">
        <f>IF(N166="snížená",J166,0)</f>
        <v>0</v>
      </c>
      <c r="BG166" s="198">
        <f>IF(N166="zákl. přenesená",J166,0)</f>
        <v>0</v>
      </c>
      <c r="BH166" s="198">
        <f>IF(N166="sníž. přenesená",J166,0)</f>
        <v>0</v>
      </c>
      <c r="BI166" s="198">
        <f>IF(N166="nulová",J166,0)</f>
        <v>0</v>
      </c>
      <c r="BJ166" s="16" t="s">
        <v>79</v>
      </c>
      <c r="BK166" s="198">
        <f>ROUND(I166*H166,2)</f>
        <v>0</v>
      </c>
      <c r="BL166" s="16" t="s">
        <v>132</v>
      </c>
      <c r="BM166" s="197" t="s">
        <v>262</v>
      </c>
    </row>
    <row r="167" spans="1:65" s="2" customFormat="1" ht="19.2">
      <c r="A167" s="33"/>
      <c r="B167" s="34"/>
      <c r="C167" s="35"/>
      <c r="D167" s="199" t="s">
        <v>134</v>
      </c>
      <c r="E167" s="35"/>
      <c r="F167" s="200" t="s">
        <v>263</v>
      </c>
      <c r="G167" s="35"/>
      <c r="H167" s="35"/>
      <c r="I167" s="107"/>
      <c r="J167" s="35"/>
      <c r="K167" s="35"/>
      <c r="L167" s="38"/>
      <c r="M167" s="201"/>
      <c r="N167" s="202"/>
      <c r="O167" s="63"/>
      <c r="P167" s="63"/>
      <c r="Q167" s="63"/>
      <c r="R167" s="63"/>
      <c r="S167" s="63"/>
      <c r="T167" s="64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134</v>
      </c>
      <c r="AU167" s="16" t="s">
        <v>82</v>
      </c>
    </row>
    <row r="168" spans="1:65" s="13" customFormat="1" ht="10.199999999999999">
      <c r="B168" s="203"/>
      <c r="C168" s="204"/>
      <c r="D168" s="199" t="s">
        <v>136</v>
      </c>
      <c r="E168" s="205" t="s">
        <v>19</v>
      </c>
      <c r="F168" s="206" t="s">
        <v>264</v>
      </c>
      <c r="G168" s="204"/>
      <c r="H168" s="207">
        <v>1813.69</v>
      </c>
      <c r="I168" s="208"/>
      <c r="J168" s="204"/>
      <c r="K168" s="204"/>
      <c r="L168" s="209"/>
      <c r="M168" s="210"/>
      <c r="N168" s="211"/>
      <c r="O168" s="211"/>
      <c r="P168" s="211"/>
      <c r="Q168" s="211"/>
      <c r="R168" s="211"/>
      <c r="S168" s="211"/>
      <c r="T168" s="212"/>
      <c r="AT168" s="213" t="s">
        <v>136</v>
      </c>
      <c r="AU168" s="213" t="s">
        <v>82</v>
      </c>
      <c r="AV168" s="13" t="s">
        <v>82</v>
      </c>
      <c r="AW168" s="13" t="s">
        <v>33</v>
      </c>
      <c r="AX168" s="13" t="s">
        <v>72</v>
      </c>
      <c r="AY168" s="213" t="s">
        <v>125</v>
      </c>
    </row>
    <row r="169" spans="1:65" s="13" customFormat="1" ht="10.199999999999999">
      <c r="B169" s="203"/>
      <c r="C169" s="204"/>
      <c r="D169" s="199" t="s">
        <v>136</v>
      </c>
      <c r="E169" s="205" t="s">
        <v>19</v>
      </c>
      <c r="F169" s="206" t="s">
        <v>265</v>
      </c>
      <c r="G169" s="204"/>
      <c r="H169" s="207">
        <v>1243.9000000000001</v>
      </c>
      <c r="I169" s="208"/>
      <c r="J169" s="204"/>
      <c r="K169" s="204"/>
      <c r="L169" s="209"/>
      <c r="M169" s="210"/>
      <c r="N169" s="211"/>
      <c r="O169" s="211"/>
      <c r="P169" s="211"/>
      <c r="Q169" s="211"/>
      <c r="R169" s="211"/>
      <c r="S169" s="211"/>
      <c r="T169" s="212"/>
      <c r="AT169" s="213" t="s">
        <v>136</v>
      </c>
      <c r="AU169" s="213" t="s">
        <v>82</v>
      </c>
      <c r="AV169" s="13" t="s">
        <v>82</v>
      </c>
      <c r="AW169" s="13" t="s">
        <v>33</v>
      </c>
      <c r="AX169" s="13" t="s">
        <v>72</v>
      </c>
      <c r="AY169" s="213" t="s">
        <v>125</v>
      </c>
    </row>
    <row r="170" spans="1:65" s="2" customFormat="1" ht="14.4" customHeight="1">
      <c r="A170" s="33"/>
      <c r="B170" s="34"/>
      <c r="C170" s="186" t="s">
        <v>7</v>
      </c>
      <c r="D170" s="186" t="s">
        <v>127</v>
      </c>
      <c r="E170" s="187" t="s">
        <v>266</v>
      </c>
      <c r="F170" s="188" t="s">
        <v>267</v>
      </c>
      <c r="G170" s="189" t="s">
        <v>145</v>
      </c>
      <c r="H170" s="190">
        <v>23</v>
      </c>
      <c r="I170" s="191"/>
      <c r="J170" s="192">
        <f>ROUND(I170*H170,2)</f>
        <v>0</v>
      </c>
      <c r="K170" s="188" t="s">
        <v>131</v>
      </c>
      <c r="L170" s="38"/>
      <c r="M170" s="193" t="s">
        <v>19</v>
      </c>
      <c r="N170" s="194" t="s">
        <v>43</v>
      </c>
      <c r="O170" s="63"/>
      <c r="P170" s="195">
        <f>O170*H170</f>
        <v>0</v>
      </c>
      <c r="Q170" s="195">
        <v>0</v>
      </c>
      <c r="R170" s="195">
        <f>Q170*H170</f>
        <v>0</v>
      </c>
      <c r="S170" s="195">
        <v>0</v>
      </c>
      <c r="T170" s="196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97" t="s">
        <v>132</v>
      </c>
      <c r="AT170" s="197" t="s">
        <v>127</v>
      </c>
      <c r="AU170" s="197" t="s">
        <v>82</v>
      </c>
      <c r="AY170" s="16" t="s">
        <v>125</v>
      </c>
      <c r="BE170" s="198">
        <f>IF(N170="základní",J170,0)</f>
        <v>0</v>
      </c>
      <c r="BF170" s="198">
        <f>IF(N170="snížená",J170,0)</f>
        <v>0</v>
      </c>
      <c r="BG170" s="198">
        <f>IF(N170="zákl. přenesená",J170,0)</f>
        <v>0</v>
      </c>
      <c r="BH170" s="198">
        <f>IF(N170="sníž. přenesená",J170,0)</f>
        <v>0</v>
      </c>
      <c r="BI170" s="198">
        <f>IF(N170="nulová",J170,0)</f>
        <v>0</v>
      </c>
      <c r="BJ170" s="16" t="s">
        <v>79</v>
      </c>
      <c r="BK170" s="198">
        <f>ROUND(I170*H170,2)</f>
        <v>0</v>
      </c>
      <c r="BL170" s="16" t="s">
        <v>132</v>
      </c>
      <c r="BM170" s="197" t="s">
        <v>268</v>
      </c>
    </row>
    <row r="171" spans="1:65" s="2" customFormat="1" ht="19.2">
      <c r="A171" s="33"/>
      <c r="B171" s="34"/>
      <c r="C171" s="35"/>
      <c r="D171" s="199" t="s">
        <v>134</v>
      </c>
      <c r="E171" s="35"/>
      <c r="F171" s="200" t="s">
        <v>269</v>
      </c>
      <c r="G171" s="35"/>
      <c r="H171" s="35"/>
      <c r="I171" s="107"/>
      <c r="J171" s="35"/>
      <c r="K171" s="35"/>
      <c r="L171" s="38"/>
      <c r="M171" s="201"/>
      <c r="N171" s="202"/>
      <c r="O171" s="63"/>
      <c r="P171" s="63"/>
      <c r="Q171" s="63"/>
      <c r="R171" s="63"/>
      <c r="S171" s="63"/>
      <c r="T171" s="64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134</v>
      </c>
      <c r="AU171" s="16" t="s">
        <v>82</v>
      </c>
    </row>
    <row r="172" spans="1:65" s="13" customFormat="1" ht="10.199999999999999">
      <c r="B172" s="203"/>
      <c r="C172" s="204"/>
      <c r="D172" s="199" t="s">
        <v>136</v>
      </c>
      <c r="E172" s="205" t="s">
        <v>19</v>
      </c>
      <c r="F172" s="206" t="s">
        <v>148</v>
      </c>
      <c r="G172" s="204"/>
      <c r="H172" s="207">
        <v>23</v>
      </c>
      <c r="I172" s="208"/>
      <c r="J172" s="204"/>
      <c r="K172" s="204"/>
      <c r="L172" s="209"/>
      <c r="M172" s="210"/>
      <c r="N172" s="211"/>
      <c r="O172" s="211"/>
      <c r="P172" s="211"/>
      <c r="Q172" s="211"/>
      <c r="R172" s="211"/>
      <c r="S172" s="211"/>
      <c r="T172" s="212"/>
      <c r="AT172" s="213" t="s">
        <v>136</v>
      </c>
      <c r="AU172" s="213" t="s">
        <v>82</v>
      </c>
      <c r="AV172" s="13" t="s">
        <v>82</v>
      </c>
      <c r="AW172" s="13" t="s">
        <v>33</v>
      </c>
      <c r="AX172" s="13" t="s">
        <v>79</v>
      </c>
      <c r="AY172" s="213" t="s">
        <v>125</v>
      </c>
    </row>
    <row r="173" spans="1:65" s="2" customFormat="1" ht="14.4" customHeight="1">
      <c r="A173" s="33"/>
      <c r="B173" s="34"/>
      <c r="C173" s="186" t="s">
        <v>270</v>
      </c>
      <c r="D173" s="186" t="s">
        <v>127</v>
      </c>
      <c r="E173" s="187" t="s">
        <v>271</v>
      </c>
      <c r="F173" s="188" t="s">
        <v>272</v>
      </c>
      <c r="G173" s="189" t="s">
        <v>145</v>
      </c>
      <c r="H173" s="190">
        <v>115</v>
      </c>
      <c r="I173" s="191"/>
      <c r="J173" s="192">
        <f>ROUND(I173*H173,2)</f>
        <v>0</v>
      </c>
      <c r="K173" s="188" t="s">
        <v>131</v>
      </c>
      <c r="L173" s="38"/>
      <c r="M173" s="193" t="s">
        <v>19</v>
      </c>
      <c r="N173" s="194" t="s">
        <v>43</v>
      </c>
      <c r="O173" s="63"/>
      <c r="P173" s="195">
        <f>O173*H173</f>
        <v>0</v>
      </c>
      <c r="Q173" s="195">
        <v>0</v>
      </c>
      <c r="R173" s="195">
        <f>Q173*H173</f>
        <v>0</v>
      </c>
      <c r="S173" s="195">
        <v>0</v>
      </c>
      <c r="T173" s="196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97" t="s">
        <v>132</v>
      </c>
      <c r="AT173" s="197" t="s">
        <v>127</v>
      </c>
      <c r="AU173" s="197" t="s">
        <v>82</v>
      </c>
      <c r="AY173" s="16" t="s">
        <v>125</v>
      </c>
      <c r="BE173" s="198">
        <f>IF(N173="základní",J173,0)</f>
        <v>0</v>
      </c>
      <c r="BF173" s="198">
        <f>IF(N173="snížená",J173,0)</f>
        <v>0</v>
      </c>
      <c r="BG173" s="198">
        <f>IF(N173="zákl. přenesená",J173,0)</f>
        <v>0</v>
      </c>
      <c r="BH173" s="198">
        <f>IF(N173="sníž. přenesená",J173,0)</f>
        <v>0</v>
      </c>
      <c r="BI173" s="198">
        <f>IF(N173="nulová",J173,0)</f>
        <v>0</v>
      </c>
      <c r="BJ173" s="16" t="s">
        <v>79</v>
      </c>
      <c r="BK173" s="198">
        <f>ROUND(I173*H173,2)</f>
        <v>0</v>
      </c>
      <c r="BL173" s="16" t="s">
        <v>132</v>
      </c>
      <c r="BM173" s="197" t="s">
        <v>273</v>
      </c>
    </row>
    <row r="174" spans="1:65" s="2" customFormat="1" ht="19.2">
      <c r="A174" s="33"/>
      <c r="B174" s="34"/>
      <c r="C174" s="35"/>
      <c r="D174" s="199" t="s">
        <v>134</v>
      </c>
      <c r="E174" s="35"/>
      <c r="F174" s="200" t="s">
        <v>274</v>
      </c>
      <c r="G174" s="35"/>
      <c r="H174" s="35"/>
      <c r="I174" s="107"/>
      <c r="J174" s="35"/>
      <c r="K174" s="35"/>
      <c r="L174" s="38"/>
      <c r="M174" s="201"/>
      <c r="N174" s="202"/>
      <c r="O174" s="63"/>
      <c r="P174" s="63"/>
      <c r="Q174" s="63"/>
      <c r="R174" s="63"/>
      <c r="S174" s="63"/>
      <c r="T174" s="64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134</v>
      </c>
      <c r="AU174" s="16" t="s">
        <v>82</v>
      </c>
    </row>
    <row r="175" spans="1:65" s="13" customFormat="1" ht="10.199999999999999">
      <c r="B175" s="203"/>
      <c r="C175" s="204"/>
      <c r="D175" s="199" t="s">
        <v>136</v>
      </c>
      <c r="E175" s="205" t="s">
        <v>19</v>
      </c>
      <c r="F175" s="206" t="s">
        <v>275</v>
      </c>
      <c r="G175" s="204"/>
      <c r="H175" s="207">
        <v>115</v>
      </c>
      <c r="I175" s="208"/>
      <c r="J175" s="204"/>
      <c r="K175" s="204"/>
      <c r="L175" s="209"/>
      <c r="M175" s="210"/>
      <c r="N175" s="211"/>
      <c r="O175" s="211"/>
      <c r="P175" s="211"/>
      <c r="Q175" s="211"/>
      <c r="R175" s="211"/>
      <c r="S175" s="211"/>
      <c r="T175" s="212"/>
      <c r="AT175" s="213" t="s">
        <v>136</v>
      </c>
      <c r="AU175" s="213" t="s">
        <v>82</v>
      </c>
      <c r="AV175" s="13" t="s">
        <v>82</v>
      </c>
      <c r="AW175" s="13" t="s">
        <v>33</v>
      </c>
      <c r="AX175" s="13" t="s">
        <v>79</v>
      </c>
      <c r="AY175" s="213" t="s">
        <v>125</v>
      </c>
    </row>
    <row r="176" spans="1:65" s="2" customFormat="1" ht="14.4" customHeight="1">
      <c r="A176" s="33"/>
      <c r="B176" s="34"/>
      <c r="C176" s="186" t="s">
        <v>276</v>
      </c>
      <c r="D176" s="186" t="s">
        <v>127</v>
      </c>
      <c r="E176" s="187" t="s">
        <v>277</v>
      </c>
      <c r="F176" s="188" t="s">
        <v>278</v>
      </c>
      <c r="G176" s="189" t="s">
        <v>176</v>
      </c>
      <c r="H176" s="190">
        <v>104.4</v>
      </c>
      <c r="I176" s="191"/>
      <c r="J176" s="192">
        <f>ROUND(I176*H176,2)</f>
        <v>0</v>
      </c>
      <c r="K176" s="188" t="s">
        <v>131</v>
      </c>
      <c r="L176" s="38"/>
      <c r="M176" s="193" t="s">
        <v>19</v>
      </c>
      <c r="N176" s="194" t="s">
        <v>43</v>
      </c>
      <c r="O176" s="63"/>
      <c r="P176" s="195">
        <f>O176*H176</f>
        <v>0</v>
      </c>
      <c r="Q176" s="195">
        <v>0</v>
      </c>
      <c r="R176" s="195">
        <f>Q176*H176</f>
        <v>0</v>
      </c>
      <c r="S176" s="195">
        <v>0</v>
      </c>
      <c r="T176" s="196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97" t="s">
        <v>132</v>
      </c>
      <c r="AT176" s="197" t="s">
        <v>127</v>
      </c>
      <c r="AU176" s="197" t="s">
        <v>82</v>
      </c>
      <c r="AY176" s="16" t="s">
        <v>125</v>
      </c>
      <c r="BE176" s="198">
        <f>IF(N176="základní",J176,0)</f>
        <v>0</v>
      </c>
      <c r="BF176" s="198">
        <f>IF(N176="snížená",J176,0)</f>
        <v>0</v>
      </c>
      <c r="BG176" s="198">
        <f>IF(N176="zákl. přenesená",J176,0)</f>
        <v>0</v>
      </c>
      <c r="BH176" s="198">
        <f>IF(N176="sníž. přenesená",J176,0)</f>
        <v>0</v>
      </c>
      <c r="BI176" s="198">
        <f>IF(N176="nulová",J176,0)</f>
        <v>0</v>
      </c>
      <c r="BJ176" s="16" t="s">
        <v>79</v>
      </c>
      <c r="BK176" s="198">
        <f>ROUND(I176*H176,2)</f>
        <v>0</v>
      </c>
      <c r="BL176" s="16" t="s">
        <v>132</v>
      </c>
      <c r="BM176" s="197" t="s">
        <v>279</v>
      </c>
    </row>
    <row r="177" spans="1:65" s="2" customFormat="1" ht="19.2">
      <c r="A177" s="33"/>
      <c r="B177" s="34"/>
      <c r="C177" s="35"/>
      <c r="D177" s="199" t="s">
        <v>134</v>
      </c>
      <c r="E177" s="35"/>
      <c r="F177" s="200" t="s">
        <v>280</v>
      </c>
      <c r="G177" s="35"/>
      <c r="H177" s="35"/>
      <c r="I177" s="107"/>
      <c r="J177" s="35"/>
      <c r="K177" s="35"/>
      <c r="L177" s="38"/>
      <c r="M177" s="201"/>
      <c r="N177" s="202"/>
      <c r="O177" s="63"/>
      <c r="P177" s="63"/>
      <c r="Q177" s="63"/>
      <c r="R177" s="63"/>
      <c r="S177" s="63"/>
      <c r="T177" s="64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134</v>
      </c>
      <c r="AU177" s="16" t="s">
        <v>82</v>
      </c>
    </row>
    <row r="178" spans="1:65" s="13" customFormat="1" ht="10.199999999999999">
      <c r="B178" s="203"/>
      <c r="C178" s="204"/>
      <c r="D178" s="199" t="s">
        <v>136</v>
      </c>
      <c r="E178" s="205" t="s">
        <v>19</v>
      </c>
      <c r="F178" s="206" t="s">
        <v>281</v>
      </c>
      <c r="G178" s="204"/>
      <c r="H178" s="207">
        <v>104.4</v>
      </c>
      <c r="I178" s="208"/>
      <c r="J178" s="204"/>
      <c r="K178" s="204"/>
      <c r="L178" s="209"/>
      <c r="M178" s="210"/>
      <c r="N178" s="211"/>
      <c r="O178" s="211"/>
      <c r="P178" s="211"/>
      <c r="Q178" s="211"/>
      <c r="R178" s="211"/>
      <c r="S178" s="211"/>
      <c r="T178" s="212"/>
      <c r="AT178" s="213" t="s">
        <v>136</v>
      </c>
      <c r="AU178" s="213" t="s">
        <v>82</v>
      </c>
      <c r="AV178" s="13" t="s">
        <v>82</v>
      </c>
      <c r="AW178" s="13" t="s">
        <v>33</v>
      </c>
      <c r="AX178" s="13" t="s">
        <v>79</v>
      </c>
      <c r="AY178" s="213" t="s">
        <v>125</v>
      </c>
    </row>
    <row r="179" spans="1:65" s="2" customFormat="1" ht="14.4" customHeight="1">
      <c r="A179" s="33"/>
      <c r="B179" s="34"/>
      <c r="C179" s="186" t="s">
        <v>282</v>
      </c>
      <c r="D179" s="186" t="s">
        <v>127</v>
      </c>
      <c r="E179" s="187" t="s">
        <v>283</v>
      </c>
      <c r="F179" s="188" t="s">
        <v>284</v>
      </c>
      <c r="G179" s="189" t="s">
        <v>176</v>
      </c>
      <c r="H179" s="190">
        <v>1813.69</v>
      </c>
      <c r="I179" s="191"/>
      <c r="J179" s="192">
        <f>ROUND(I179*H179,2)</f>
        <v>0</v>
      </c>
      <c r="K179" s="188" t="s">
        <v>131</v>
      </c>
      <c r="L179" s="38"/>
      <c r="M179" s="193" t="s">
        <v>19</v>
      </c>
      <c r="N179" s="194" t="s">
        <v>43</v>
      </c>
      <c r="O179" s="63"/>
      <c r="P179" s="195">
        <f>O179*H179</f>
        <v>0</v>
      </c>
      <c r="Q179" s="195">
        <v>0</v>
      </c>
      <c r="R179" s="195">
        <f>Q179*H179</f>
        <v>0</v>
      </c>
      <c r="S179" s="195">
        <v>0</v>
      </c>
      <c r="T179" s="196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7" t="s">
        <v>132</v>
      </c>
      <c r="AT179" s="197" t="s">
        <v>127</v>
      </c>
      <c r="AU179" s="197" t="s">
        <v>82</v>
      </c>
      <c r="AY179" s="16" t="s">
        <v>125</v>
      </c>
      <c r="BE179" s="198">
        <f>IF(N179="základní",J179,0)</f>
        <v>0</v>
      </c>
      <c r="BF179" s="198">
        <f>IF(N179="snížená",J179,0)</f>
        <v>0</v>
      </c>
      <c r="BG179" s="198">
        <f>IF(N179="zákl. přenesená",J179,0)</f>
        <v>0</v>
      </c>
      <c r="BH179" s="198">
        <f>IF(N179="sníž. přenesená",J179,0)</f>
        <v>0</v>
      </c>
      <c r="BI179" s="198">
        <f>IF(N179="nulová",J179,0)</f>
        <v>0</v>
      </c>
      <c r="BJ179" s="16" t="s">
        <v>79</v>
      </c>
      <c r="BK179" s="198">
        <f>ROUND(I179*H179,2)</f>
        <v>0</v>
      </c>
      <c r="BL179" s="16" t="s">
        <v>132</v>
      </c>
      <c r="BM179" s="197" t="s">
        <v>285</v>
      </c>
    </row>
    <row r="180" spans="1:65" s="2" customFormat="1" ht="19.2">
      <c r="A180" s="33"/>
      <c r="B180" s="34"/>
      <c r="C180" s="35"/>
      <c r="D180" s="199" t="s">
        <v>134</v>
      </c>
      <c r="E180" s="35"/>
      <c r="F180" s="200" t="s">
        <v>286</v>
      </c>
      <c r="G180" s="35"/>
      <c r="H180" s="35"/>
      <c r="I180" s="107"/>
      <c r="J180" s="35"/>
      <c r="K180" s="35"/>
      <c r="L180" s="38"/>
      <c r="M180" s="201"/>
      <c r="N180" s="202"/>
      <c r="O180" s="63"/>
      <c r="P180" s="63"/>
      <c r="Q180" s="63"/>
      <c r="R180" s="63"/>
      <c r="S180" s="63"/>
      <c r="T180" s="64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134</v>
      </c>
      <c r="AU180" s="16" t="s">
        <v>82</v>
      </c>
    </row>
    <row r="181" spans="1:65" s="13" customFormat="1" ht="10.199999999999999">
      <c r="B181" s="203"/>
      <c r="C181" s="204"/>
      <c r="D181" s="199" t="s">
        <v>136</v>
      </c>
      <c r="E181" s="205" t="s">
        <v>19</v>
      </c>
      <c r="F181" s="206" t="s">
        <v>287</v>
      </c>
      <c r="G181" s="204"/>
      <c r="H181" s="207">
        <v>1834.79</v>
      </c>
      <c r="I181" s="208"/>
      <c r="J181" s="204"/>
      <c r="K181" s="204"/>
      <c r="L181" s="209"/>
      <c r="M181" s="210"/>
      <c r="N181" s="211"/>
      <c r="O181" s="211"/>
      <c r="P181" s="211"/>
      <c r="Q181" s="211"/>
      <c r="R181" s="211"/>
      <c r="S181" s="211"/>
      <c r="T181" s="212"/>
      <c r="AT181" s="213" t="s">
        <v>136</v>
      </c>
      <c r="AU181" s="213" t="s">
        <v>82</v>
      </c>
      <c r="AV181" s="13" t="s">
        <v>82</v>
      </c>
      <c r="AW181" s="13" t="s">
        <v>33</v>
      </c>
      <c r="AX181" s="13" t="s">
        <v>72</v>
      </c>
      <c r="AY181" s="213" t="s">
        <v>125</v>
      </c>
    </row>
    <row r="182" spans="1:65" s="13" customFormat="1" ht="10.199999999999999">
      <c r="B182" s="203"/>
      <c r="C182" s="204"/>
      <c r="D182" s="199" t="s">
        <v>136</v>
      </c>
      <c r="E182" s="205" t="s">
        <v>19</v>
      </c>
      <c r="F182" s="206" t="s">
        <v>288</v>
      </c>
      <c r="G182" s="204"/>
      <c r="H182" s="207">
        <v>-21.1</v>
      </c>
      <c r="I182" s="208"/>
      <c r="J182" s="204"/>
      <c r="K182" s="204"/>
      <c r="L182" s="209"/>
      <c r="M182" s="210"/>
      <c r="N182" s="211"/>
      <c r="O182" s="211"/>
      <c r="P182" s="211"/>
      <c r="Q182" s="211"/>
      <c r="R182" s="211"/>
      <c r="S182" s="211"/>
      <c r="T182" s="212"/>
      <c r="AT182" s="213" t="s">
        <v>136</v>
      </c>
      <c r="AU182" s="213" t="s">
        <v>82</v>
      </c>
      <c r="AV182" s="13" t="s">
        <v>82</v>
      </c>
      <c r="AW182" s="13" t="s">
        <v>33</v>
      </c>
      <c r="AX182" s="13" t="s">
        <v>72</v>
      </c>
      <c r="AY182" s="213" t="s">
        <v>125</v>
      </c>
    </row>
    <row r="183" spans="1:65" s="2" customFormat="1" ht="14.4" customHeight="1">
      <c r="A183" s="33"/>
      <c r="B183" s="34"/>
      <c r="C183" s="186" t="s">
        <v>289</v>
      </c>
      <c r="D183" s="186" t="s">
        <v>127</v>
      </c>
      <c r="E183" s="187" t="s">
        <v>290</v>
      </c>
      <c r="F183" s="188" t="s">
        <v>291</v>
      </c>
      <c r="G183" s="189" t="s">
        <v>176</v>
      </c>
      <c r="H183" s="190">
        <v>184.2</v>
      </c>
      <c r="I183" s="191"/>
      <c r="J183" s="192">
        <f>ROUND(I183*H183,2)</f>
        <v>0</v>
      </c>
      <c r="K183" s="188" t="s">
        <v>131</v>
      </c>
      <c r="L183" s="38"/>
      <c r="M183" s="193" t="s">
        <v>19</v>
      </c>
      <c r="N183" s="194" t="s">
        <v>43</v>
      </c>
      <c r="O183" s="63"/>
      <c r="P183" s="195">
        <f>O183*H183</f>
        <v>0</v>
      </c>
      <c r="Q183" s="195">
        <v>0</v>
      </c>
      <c r="R183" s="195">
        <f>Q183*H183</f>
        <v>0</v>
      </c>
      <c r="S183" s="195">
        <v>0</v>
      </c>
      <c r="T183" s="196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97" t="s">
        <v>132</v>
      </c>
      <c r="AT183" s="197" t="s">
        <v>127</v>
      </c>
      <c r="AU183" s="197" t="s">
        <v>82</v>
      </c>
      <c r="AY183" s="16" t="s">
        <v>125</v>
      </c>
      <c r="BE183" s="198">
        <f>IF(N183="základní",J183,0)</f>
        <v>0</v>
      </c>
      <c r="BF183" s="198">
        <f>IF(N183="snížená",J183,0)</f>
        <v>0</v>
      </c>
      <c r="BG183" s="198">
        <f>IF(N183="zákl. přenesená",J183,0)</f>
        <v>0</v>
      </c>
      <c r="BH183" s="198">
        <f>IF(N183="sníž. přenesená",J183,0)</f>
        <v>0</v>
      </c>
      <c r="BI183" s="198">
        <f>IF(N183="nulová",J183,0)</f>
        <v>0</v>
      </c>
      <c r="BJ183" s="16" t="s">
        <v>79</v>
      </c>
      <c r="BK183" s="198">
        <f>ROUND(I183*H183,2)</f>
        <v>0</v>
      </c>
      <c r="BL183" s="16" t="s">
        <v>132</v>
      </c>
      <c r="BM183" s="197" t="s">
        <v>292</v>
      </c>
    </row>
    <row r="184" spans="1:65" s="2" customFormat="1" ht="19.2">
      <c r="A184" s="33"/>
      <c r="B184" s="34"/>
      <c r="C184" s="35"/>
      <c r="D184" s="199" t="s">
        <v>134</v>
      </c>
      <c r="E184" s="35"/>
      <c r="F184" s="200" t="s">
        <v>293</v>
      </c>
      <c r="G184" s="35"/>
      <c r="H184" s="35"/>
      <c r="I184" s="107"/>
      <c r="J184" s="35"/>
      <c r="K184" s="35"/>
      <c r="L184" s="38"/>
      <c r="M184" s="201"/>
      <c r="N184" s="202"/>
      <c r="O184" s="63"/>
      <c r="P184" s="63"/>
      <c r="Q184" s="63"/>
      <c r="R184" s="63"/>
      <c r="S184" s="63"/>
      <c r="T184" s="64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134</v>
      </c>
      <c r="AU184" s="16" t="s">
        <v>82</v>
      </c>
    </row>
    <row r="185" spans="1:65" s="13" customFormat="1" ht="10.199999999999999">
      <c r="B185" s="203"/>
      <c r="C185" s="204"/>
      <c r="D185" s="199" t="s">
        <v>136</v>
      </c>
      <c r="E185" s="205" t="s">
        <v>19</v>
      </c>
      <c r="F185" s="206" t="s">
        <v>294</v>
      </c>
      <c r="G185" s="204"/>
      <c r="H185" s="207">
        <v>184.2</v>
      </c>
      <c r="I185" s="208"/>
      <c r="J185" s="204"/>
      <c r="K185" s="204"/>
      <c r="L185" s="209"/>
      <c r="M185" s="210"/>
      <c r="N185" s="211"/>
      <c r="O185" s="211"/>
      <c r="P185" s="211"/>
      <c r="Q185" s="211"/>
      <c r="R185" s="211"/>
      <c r="S185" s="211"/>
      <c r="T185" s="212"/>
      <c r="AT185" s="213" t="s">
        <v>136</v>
      </c>
      <c r="AU185" s="213" t="s">
        <v>82</v>
      </c>
      <c r="AV185" s="13" t="s">
        <v>82</v>
      </c>
      <c r="AW185" s="13" t="s">
        <v>33</v>
      </c>
      <c r="AX185" s="13" t="s">
        <v>79</v>
      </c>
      <c r="AY185" s="213" t="s">
        <v>125</v>
      </c>
    </row>
    <row r="186" spans="1:65" s="2" customFormat="1" ht="14.4" customHeight="1">
      <c r="A186" s="33"/>
      <c r="B186" s="34"/>
      <c r="C186" s="186" t="s">
        <v>295</v>
      </c>
      <c r="D186" s="186" t="s">
        <v>127</v>
      </c>
      <c r="E186" s="187" t="s">
        <v>296</v>
      </c>
      <c r="F186" s="188" t="s">
        <v>297</v>
      </c>
      <c r="G186" s="189" t="s">
        <v>176</v>
      </c>
      <c r="H186" s="190">
        <v>1251.5999999999999</v>
      </c>
      <c r="I186" s="191"/>
      <c r="J186" s="192">
        <f>ROUND(I186*H186,2)</f>
        <v>0</v>
      </c>
      <c r="K186" s="188" t="s">
        <v>131</v>
      </c>
      <c r="L186" s="38"/>
      <c r="M186" s="193" t="s">
        <v>19</v>
      </c>
      <c r="N186" s="194" t="s">
        <v>43</v>
      </c>
      <c r="O186" s="63"/>
      <c r="P186" s="195">
        <f>O186*H186</f>
        <v>0</v>
      </c>
      <c r="Q186" s="195">
        <v>0</v>
      </c>
      <c r="R186" s="195">
        <f>Q186*H186</f>
        <v>0</v>
      </c>
      <c r="S186" s="195">
        <v>0</v>
      </c>
      <c r="T186" s="196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97" t="s">
        <v>132</v>
      </c>
      <c r="AT186" s="197" t="s">
        <v>127</v>
      </c>
      <c r="AU186" s="197" t="s">
        <v>82</v>
      </c>
      <c r="AY186" s="16" t="s">
        <v>125</v>
      </c>
      <c r="BE186" s="198">
        <f>IF(N186="základní",J186,0)</f>
        <v>0</v>
      </c>
      <c r="BF186" s="198">
        <f>IF(N186="snížená",J186,0)</f>
        <v>0</v>
      </c>
      <c r="BG186" s="198">
        <f>IF(N186="zákl. přenesená",J186,0)</f>
        <v>0</v>
      </c>
      <c r="BH186" s="198">
        <f>IF(N186="sníž. přenesená",J186,0)</f>
        <v>0</v>
      </c>
      <c r="BI186" s="198">
        <f>IF(N186="nulová",J186,0)</f>
        <v>0</v>
      </c>
      <c r="BJ186" s="16" t="s">
        <v>79</v>
      </c>
      <c r="BK186" s="198">
        <f>ROUND(I186*H186,2)</f>
        <v>0</v>
      </c>
      <c r="BL186" s="16" t="s">
        <v>132</v>
      </c>
      <c r="BM186" s="197" t="s">
        <v>298</v>
      </c>
    </row>
    <row r="187" spans="1:65" s="2" customFormat="1" ht="19.2">
      <c r="A187" s="33"/>
      <c r="B187" s="34"/>
      <c r="C187" s="35"/>
      <c r="D187" s="199" t="s">
        <v>134</v>
      </c>
      <c r="E187" s="35"/>
      <c r="F187" s="200" t="s">
        <v>299</v>
      </c>
      <c r="G187" s="35"/>
      <c r="H187" s="35"/>
      <c r="I187" s="107"/>
      <c r="J187" s="35"/>
      <c r="K187" s="35"/>
      <c r="L187" s="38"/>
      <c r="M187" s="201"/>
      <c r="N187" s="202"/>
      <c r="O187" s="63"/>
      <c r="P187" s="63"/>
      <c r="Q187" s="63"/>
      <c r="R187" s="63"/>
      <c r="S187" s="63"/>
      <c r="T187" s="64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134</v>
      </c>
      <c r="AU187" s="16" t="s">
        <v>82</v>
      </c>
    </row>
    <row r="188" spans="1:65" s="13" customFormat="1" ht="10.199999999999999">
      <c r="B188" s="203"/>
      <c r="C188" s="204"/>
      <c r="D188" s="199" t="s">
        <v>136</v>
      </c>
      <c r="E188" s="205" t="s">
        <v>19</v>
      </c>
      <c r="F188" s="206" t="s">
        <v>265</v>
      </c>
      <c r="G188" s="204"/>
      <c r="H188" s="207">
        <v>1243.9000000000001</v>
      </c>
      <c r="I188" s="208"/>
      <c r="J188" s="204"/>
      <c r="K188" s="204"/>
      <c r="L188" s="209"/>
      <c r="M188" s="210"/>
      <c r="N188" s="211"/>
      <c r="O188" s="211"/>
      <c r="P188" s="211"/>
      <c r="Q188" s="211"/>
      <c r="R188" s="211"/>
      <c r="S188" s="211"/>
      <c r="T188" s="212"/>
      <c r="AT188" s="213" t="s">
        <v>136</v>
      </c>
      <c r="AU188" s="213" t="s">
        <v>82</v>
      </c>
      <c r="AV188" s="13" t="s">
        <v>82</v>
      </c>
      <c r="AW188" s="13" t="s">
        <v>33</v>
      </c>
      <c r="AX188" s="13" t="s">
        <v>72</v>
      </c>
      <c r="AY188" s="213" t="s">
        <v>125</v>
      </c>
    </row>
    <row r="189" spans="1:65" s="13" customFormat="1" ht="10.199999999999999">
      <c r="B189" s="203"/>
      <c r="C189" s="204"/>
      <c r="D189" s="199" t="s">
        <v>136</v>
      </c>
      <c r="E189" s="205" t="s">
        <v>19</v>
      </c>
      <c r="F189" s="206" t="s">
        <v>300</v>
      </c>
      <c r="G189" s="204"/>
      <c r="H189" s="207">
        <v>4</v>
      </c>
      <c r="I189" s="208"/>
      <c r="J189" s="204"/>
      <c r="K189" s="204"/>
      <c r="L189" s="209"/>
      <c r="M189" s="210"/>
      <c r="N189" s="211"/>
      <c r="O189" s="211"/>
      <c r="P189" s="211"/>
      <c r="Q189" s="211"/>
      <c r="R189" s="211"/>
      <c r="S189" s="211"/>
      <c r="T189" s="212"/>
      <c r="AT189" s="213" t="s">
        <v>136</v>
      </c>
      <c r="AU189" s="213" t="s">
        <v>82</v>
      </c>
      <c r="AV189" s="13" t="s">
        <v>82</v>
      </c>
      <c r="AW189" s="13" t="s">
        <v>33</v>
      </c>
      <c r="AX189" s="13" t="s">
        <v>72</v>
      </c>
      <c r="AY189" s="213" t="s">
        <v>125</v>
      </c>
    </row>
    <row r="190" spans="1:65" s="13" customFormat="1" ht="10.199999999999999">
      <c r="B190" s="203"/>
      <c r="C190" s="204"/>
      <c r="D190" s="199" t="s">
        <v>136</v>
      </c>
      <c r="E190" s="205" t="s">
        <v>19</v>
      </c>
      <c r="F190" s="206" t="s">
        <v>301</v>
      </c>
      <c r="G190" s="204"/>
      <c r="H190" s="207">
        <v>3.7</v>
      </c>
      <c r="I190" s="208"/>
      <c r="J190" s="204"/>
      <c r="K190" s="204"/>
      <c r="L190" s="209"/>
      <c r="M190" s="210"/>
      <c r="N190" s="211"/>
      <c r="O190" s="211"/>
      <c r="P190" s="211"/>
      <c r="Q190" s="211"/>
      <c r="R190" s="211"/>
      <c r="S190" s="211"/>
      <c r="T190" s="212"/>
      <c r="AT190" s="213" t="s">
        <v>136</v>
      </c>
      <c r="AU190" s="213" t="s">
        <v>82</v>
      </c>
      <c r="AV190" s="13" t="s">
        <v>82</v>
      </c>
      <c r="AW190" s="13" t="s">
        <v>33</v>
      </c>
      <c r="AX190" s="13" t="s">
        <v>72</v>
      </c>
      <c r="AY190" s="213" t="s">
        <v>125</v>
      </c>
    </row>
    <row r="191" spans="1:65" s="2" customFormat="1" ht="14.4" customHeight="1">
      <c r="A191" s="33"/>
      <c r="B191" s="34"/>
      <c r="C191" s="186" t="s">
        <v>302</v>
      </c>
      <c r="D191" s="186" t="s">
        <v>127</v>
      </c>
      <c r="E191" s="187" t="s">
        <v>303</v>
      </c>
      <c r="F191" s="188" t="s">
        <v>304</v>
      </c>
      <c r="G191" s="189" t="s">
        <v>305</v>
      </c>
      <c r="H191" s="190">
        <v>1.1499999999999999</v>
      </c>
      <c r="I191" s="191"/>
      <c r="J191" s="192">
        <f>ROUND(I191*H191,2)</f>
        <v>0</v>
      </c>
      <c r="K191" s="188" t="s">
        <v>19</v>
      </c>
      <c r="L191" s="38"/>
      <c r="M191" s="193" t="s">
        <v>19</v>
      </c>
      <c r="N191" s="194" t="s">
        <v>43</v>
      </c>
      <c r="O191" s="63"/>
      <c r="P191" s="195">
        <f>O191*H191</f>
        <v>0</v>
      </c>
      <c r="Q191" s="195">
        <v>0</v>
      </c>
      <c r="R191" s="195">
        <f>Q191*H191</f>
        <v>0</v>
      </c>
      <c r="S191" s="195">
        <v>0</v>
      </c>
      <c r="T191" s="196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97" t="s">
        <v>132</v>
      </c>
      <c r="AT191" s="197" t="s">
        <v>127</v>
      </c>
      <c r="AU191" s="197" t="s">
        <v>82</v>
      </c>
      <c r="AY191" s="16" t="s">
        <v>125</v>
      </c>
      <c r="BE191" s="198">
        <f>IF(N191="základní",J191,0)</f>
        <v>0</v>
      </c>
      <c r="BF191" s="198">
        <f>IF(N191="snížená",J191,0)</f>
        <v>0</v>
      </c>
      <c r="BG191" s="198">
        <f>IF(N191="zákl. přenesená",J191,0)</f>
        <v>0</v>
      </c>
      <c r="BH191" s="198">
        <f>IF(N191="sníž. přenesená",J191,0)</f>
        <v>0</v>
      </c>
      <c r="BI191" s="198">
        <f>IF(N191="nulová",J191,0)</f>
        <v>0</v>
      </c>
      <c r="BJ191" s="16" t="s">
        <v>79</v>
      </c>
      <c r="BK191" s="198">
        <f>ROUND(I191*H191,2)</f>
        <v>0</v>
      </c>
      <c r="BL191" s="16" t="s">
        <v>132</v>
      </c>
      <c r="BM191" s="197" t="s">
        <v>306</v>
      </c>
    </row>
    <row r="192" spans="1:65" s="2" customFormat="1" ht="10.199999999999999">
      <c r="A192" s="33"/>
      <c r="B192" s="34"/>
      <c r="C192" s="35"/>
      <c r="D192" s="199" t="s">
        <v>134</v>
      </c>
      <c r="E192" s="35"/>
      <c r="F192" s="200" t="s">
        <v>304</v>
      </c>
      <c r="G192" s="35"/>
      <c r="H192" s="35"/>
      <c r="I192" s="107"/>
      <c r="J192" s="35"/>
      <c r="K192" s="35"/>
      <c r="L192" s="38"/>
      <c r="M192" s="201"/>
      <c r="N192" s="202"/>
      <c r="O192" s="63"/>
      <c r="P192" s="63"/>
      <c r="Q192" s="63"/>
      <c r="R192" s="63"/>
      <c r="S192" s="63"/>
      <c r="T192" s="64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134</v>
      </c>
      <c r="AU192" s="16" t="s">
        <v>82</v>
      </c>
    </row>
    <row r="193" spans="1:65" s="13" customFormat="1" ht="10.199999999999999">
      <c r="B193" s="203"/>
      <c r="C193" s="204"/>
      <c r="D193" s="199" t="s">
        <v>136</v>
      </c>
      <c r="E193" s="205" t="s">
        <v>19</v>
      </c>
      <c r="F193" s="206" t="s">
        <v>307</v>
      </c>
      <c r="G193" s="204"/>
      <c r="H193" s="207">
        <v>1.1499999999999999</v>
      </c>
      <c r="I193" s="208"/>
      <c r="J193" s="204"/>
      <c r="K193" s="204"/>
      <c r="L193" s="209"/>
      <c r="M193" s="210"/>
      <c r="N193" s="211"/>
      <c r="O193" s="211"/>
      <c r="P193" s="211"/>
      <c r="Q193" s="211"/>
      <c r="R193" s="211"/>
      <c r="S193" s="211"/>
      <c r="T193" s="212"/>
      <c r="AT193" s="213" t="s">
        <v>136</v>
      </c>
      <c r="AU193" s="213" t="s">
        <v>82</v>
      </c>
      <c r="AV193" s="13" t="s">
        <v>82</v>
      </c>
      <c r="AW193" s="13" t="s">
        <v>33</v>
      </c>
      <c r="AX193" s="13" t="s">
        <v>79</v>
      </c>
      <c r="AY193" s="213" t="s">
        <v>125</v>
      </c>
    </row>
    <row r="194" spans="1:65" s="2" customFormat="1" ht="14.4" customHeight="1">
      <c r="A194" s="33"/>
      <c r="B194" s="34"/>
      <c r="C194" s="186" t="s">
        <v>308</v>
      </c>
      <c r="D194" s="186" t="s">
        <v>127</v>
      </c>
      <c r="E194" s="187" t="s">
        <v>309</v>
      </c>
      <c r="F194" s="188" t="s">
        <v>304</v>
      </c>
      <c r="G194" s="189" t="s">
        <v>305</v>
      </c>
      <c r="H194" s="190">
        <v>1.302</v>
      </c>
      <c r="I194" s="191"/>
      <c r="J194" s="192">
        <f>ROUND(I194*H194,2)</f>
        <v>0</v>
      </c>
      <c r="K194" s="188" t="s">
        <v>19</v>
      </c>
      <c r="L194" s="38"/>
      <c r="M194" s="193" t="s">
        <v>19</v>
      </c>
      <c r="N194" s="194" t="s">
        <v>43</v>
      </c>
      <c r="O194" s="63"/>
      <c r="P194" s="195">
        <f>O194*H194</f>
        <v>0</v>
      </c>
      <c r="Q194" s="195">
        <v>0</v>
      </c>
      <c r="R194" s="195">
        <f>Q194*H194</f>
        <v>0</v>
      </c>
      <c r="S194" s="195">
        <v>0</v>
      </c>
      <c r="T194" s="196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97" t="s">
        <v>132</v>
      </c>
      <c r="AT194" s="197" t="s">
        <v>127</v>
      </c>
      <c r="AU194" s="197" t="s">
        <v>82</v>
      </c>
      <c r="AY194" s="16" t="s">
        <v>125</v>
      </c>
      <c r="BE194" s="198">
        <f>IF(N194="základní",J194,0)</f>
        <v>0</v>
      </c>
      <c r="BF194" s="198">
        <f>IF(N194="snížená",J194,0)</f>
        <v>0</v>
      </c>
      <c r="BG194" s="198">
        <f>IF(N194="zákl. přenesená",J194,0)</f>
        <v>0</v>
      </c>
      <c r="BH194" s="198">
        <f>IF(N194="sníž. přenesená",J194,0)</f>
        <v>0</v>
      </c>
      <c r="BI194" s="198">
        <f>IF(N194="nulová",J194,0)</f>
        <v>0</v>
      </c>
      <c r="BJ194" s="16" t="s">
        <v>79</v>
      </c>
      <c r="BK194" s="198">
        <f>ROUND(I194*H194,2)</f>
        <v>0</v>
      </c>
      <c r="BL194" s="16" t="s">
        <v>132</v>
      </c>
      <c r="BM194" s="197" t="s">
        <v>310</v>
      </c>
    </row>
    <row r="195" spans="1:65" s="2" customFormat="1" ht="10.199999999999999">
      <c r="A195" s="33"/>
      <c r="B195" s="34"/>
      <c r="C195" s="35"/>
      <c r="D195" s="199" t="s">
        <v>134</v>
      </c>
      <c r="E195" s="35"/>
      <c r="F195" s="200" t="s">
        <v>304</v>
      </c>
      <c r="G195" s="35"/>
      <c r="H195" s="35"/>
      <c r="I195" s="107"/>
      <c r="J195" s="35"/>
      <c r="K195" s="35"/>
      <c r="L195" s="38"/>
      <c r="M195" s="201"/>
      <c r="N195" s="202"/>
      <c r="O195" s="63"/>
      <c r="P195" s="63"/>
      <c r="Q195" s="63"/>
      <c r="R195" s="63"/>
      <c r="S195" s="63"/>
      <c r="T195" s="64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134</v>
      </c>
      <c r="AU195" s="16" t="s">
        <v>82</v>
      </c>
    </row>
    <row r="196" spans="1:65" s="13" customFormat="1" ht="10.199999999999999">
      <c r="B196" s="203"/>
      <c r="C196" s="204"/>
      <c r="D196" s="199" t="s">
        <v>136</v>
      </c>
      <c r="E196" s="205" t="s">
        <v>19</v>
      </c>
      <c r="F196" s="206" t="s">
        <v>311</v>
      </c>
      <c r="G196" s="204"/>
      <c r="H196" s="207">
        <v>1.302</v>
      </c>
      <c r="I196" s="208"/>
      <c r="J196" s="204"/>
      <c r="K196" s="204"/>
      <c r="L196" s="209"/>
      <c r="M196" s="210"/>
      <c r="N196" s="211"/>
      <c r="O196" s="211"/>
      <c r="P196" s="211"/>
      <c r="Q196" s="211"/>
      <c r="R196" s="211"/>
      <c r="S196" s="211"/>
      <c r="T196" s="212"/>
      <c r="AT196" s="213" t="s">
        <v>136</v>
      </c>
      <c r="AU196" s="213" t="s">
        <v>82</v>
      </c>
      <c r="AV196" s="13" t="s">
        <v>82</v>
      </c>
      <c r="AW196" s="13" t="s">
        <v>33</v>
      </c>
      <c r="AX196" s="13" t="s">
        <v>79</v>
      </c>
      <c r="AY196" s="213" t="s">
        <v>125</v>
      </c>
    </row>
    <row r="197" spans="1:65" s="2" customFormat="1" ht="14.4" customHeight="1">
      <c r="A197" s="33"/>
      <c r="B197" s="34"/>
      <c r="C197" s="186" t="s">
        <v>312</v>
      </c>
      <c r="D197" s="186" t="s">
        <v>127</v>
      </c>
      <c r="E197" s="187" t="s">
        <v>313</v>
      </c>
      <c r="F197" s="188" t="s">
        <v>314</v>
      </c>
      <c r="G197" s="189" t="s">
        <v>176</v>
      </c>
      <c r="H197" s="190">
        <v>44.62</v>
      </c>
      <c r="I197" s="191"/>
      <c r="J197" s="192">
        <f>ROUND(I197*H197,2)</f>
        <v>0</v>
      </c>
      <c r="K197" s="188" t="s">
        <v>131</v>
      </c>
      <c r="L197" s="38"/>
      <c r="M197" s="193" t="s">
        <v>19</v>
      </c>
      <c r="N197" s="194" t="s">
        <v>43</v>
      </c>
      <c r="O197" s="63"/>
      <c r="P197" s="195">
        <f>O197*H197</f>
        <v>0</v>
      </c>
      <c r="Q197" s="195">
        <v>0</v>
      </c>
      <c r="R197" s="195">
        <f>Q197*H197</f>
        <v>0</v>
      </c>
      <c r="S197" s="195">
        <v>0</v>
      </c>
      <c r="T197" s="196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97" t="s">
        <v>132</v>
      </c>
      <c r="AT197" s="197" t="s">
        <v>127</v>
      </c>
      <c r="AU197" s="197" t="s">
        <v>82</v>
      </c>
      <c r="AY197" s="16" t="s">
        <v>125</v>
      </c>
      <c r="BE197" s="198">
        <f>IF(N197="základní",J197,0)</f>
        <v>0</v>
      </c>
      <c r="BF197" s="198">
        <f>IF(N197="snížená",J197,0)</f>
        <v>0</v>
      </c>
      <c r="BG197" s="198">
        <f>IF(N197="zákl. přenesená",J197,0)</f>
        <v>0</v>
      </c>
      <c r="BH197" s="198">
        <f>IF(N197="sníž. přenesená",J197,0)</f>
        <v>0</v>
      </c>
      <c r="BI197" s="198">
        <f>IF(N197="nulová",J197,0)</f>
        <v>0</v>
      </c>
      <c r="BJ197" s="16" t="s">
        <v>79</v>
      </c>
      <c r="BK197" s="198">
        <f>ROUND(I197*H197,2)</f>
        <v>0</v>
      </c>
      <c r="BL197" s="16" t="s">
        <v>132</v>
      </c>
      <c r="BM197" s="197" t="s">
        <v>315</v>
      </c>
    </row>
    <row r="198" spans="1:65" s="2" customFormat="1" ht="19.2">
      <c r="A198" s="33"/>
      <c r="B198" s="34"/>
      <c r="C198" s="35"/>
      <c r="D198" s="199" t="s">
        <v>134</v>
      </c>
      <c r="E198" s="35"/>
      <c r="F198" s="200" t="s">
        <v>316</v>
      </c>
      <c r="G198" s="35"/>
      <c r="H198" s="35"/>
      <c r="I198" s="107"/>
      <c r="J198" s="35"/>
      <c r="K198" s="35"/>
      <c r="L198" s="38"/>
      <c r="M198" s="201"/>
      <c r="N198" s="202"/>
      <c r="O198" s="63"/>
      <c r="P198" s="63"/>
      <c r="Q198" s="63"/>
      <c r="R198" s="63"/>
      <c r="S198" s="63"/>
      <c r="T198" s="64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134</v>
      </c>
      <c r="AU198" s="16" t="s">
        <v>82</v>
      </c>
    </row>
    <row r="199" spans="1:65" s="13" customFormat="1" ht="10.199999999999999">
      <c r="B199" s="203"/>
      <c r="C199" s="204"/>
      <c r="D199" s="199" t="s">
        <v>136</v>
      </c>
      <c r="E199" s="205" t="s">
        <v>19</v>
      </c>
      <c r="F199" s="206" t="s">
        <v>317</v>
      </c>
      <c r="G199" s="204"/>
      <c r="H199" s="207">
        <v>9.9</v>
      </c>
      <c r="I199" s="208"/>
      <c r="J199" s="204"/>
      <c r="K199" s="204"/>
      <c r="L199" s="209"/>
      <c r="M199" s="210"/>
      <c r="N199" s="211"/>
      <c r="O199" s="211"/>
      <c r="P199" s="211"/>
      <c r="Q199" s="211"/>
      <c r="R199" s="211"/>
      <c r="S199" s="211"/>
      <c r="T199" s="212"/>
      <c r="AT199" s="213" t="s">
        <v>136</v>
      </c>
      <c r="AU199" s="213" t="s">
        <v>82</v>
      </c>
      <c r="AV199" s="13" t="s">
        <v>82</v>
      </c>
      <c r="AW199" s="13" t="s">
        <v>33</v>
      </c>
      <c r="AX199" s="13" t="s">
        <v>72</v>
      </c>
      <c r="AY199" s="213" t="s">
        <v>125</v>
      </c>
    </row>
    <row r="200" spans="1:65" s="13" customFormat="1" ht="10.199999999999999">
      <c r="B200" s="203"/>
      <c r="C200" s="204"/>
      <c r="D200" s="199" t="s">
        <v>136</v>
      </c>
      <c r="E200" s="205" t="s">
        <v>19</v>
      </c>
      <c r="F200" s="206" t="s">
        <v>183</v>
      </c>
      <c r="G200" s="204"/>
      <c r="H200" s="207">
        <v>12.6</v>
      </c>
      <c r="I200" s="208"/>
      <c r="J200" s="204"/>
      <c r="K200" s="204"/>
      <c r="L200" s="209"/>
      <c r="M200" s="210"/>
      <c r="N200" s="211"/>
      <c r="O200" s="211"/>
      <c r="P200" s="211"/>
      <c r="Q200" s="211"/>
      <c r="R200" s="211"/>
      <c r="S200" s="211"/>
      <c r="T200" s="212"/>
      <c r="AT200" s="213" t="s">
        <v>136</v>
      </c>
      <c r="AU200" s="213" t="s">
        <v>82</v>
      </c>
      <c r="AV200" s="13" t="s">
        <v>82</v>
      </c>
      <c r="AW200" s="13" t="s">
        <v>33</v>
      </c>
      <c r="AX200" s="13" t="s">
        <v>72</v>
      </c>
      <c r="AY200" s="213" t="s">
        <v>125</v>
      </c>
    </row>
    <row r="201" spans="1:65" s="13" customFormat="1" ht="10.199999999999999">
      <c r="B201" s="203"/>
      <c r="C201" s="204"/>
      <c r="D201" s="199" t="s">
        <v>136</v>
      </c>
      <c r="E201" s="205" t="s">
        <v>19</v>
      </c>
      <c r="F201" s="206" t="s">
        <v>318</v>
      </c>
      <c r="G201" s="204"/>
      <c r="H201" s="207">
        <v>8.5960000000000001</v>
      </c>
      <c r="I201" s="208"/>
      <c r="J201" s="204"/>
      <c r="K201" s="204"/>
      <c r="L201" s="209"/>
      <c r="M201" s="210"/>
      <c r="N201" s="211"/>
      <c r="O201" s="211"/>
      <c r="P201" s="211"/>
      <c r="Q201" s="211"/>
      <c r="R201" s="211"/>
      <c r="S201" s="211"/>
      <c r="T201" s="212"/>
      <c r="AT201" s="213" t="s">
        <v>136</v>
      </c>
      <c r="AU201" s="213" t="s">
        <v>82</v>
      </c>
      <c r="AV201" s="13" t="s">
        <v>82</v>
      </c>
      <c r="AW201" s="13" t="s">
        <v>33</v>
      </c>
      <c r="AX201" s="13" t="s">
        <v>72</v>
      </c>
      <c r="AY201" s="213" t="s">
        <v>125</v>
      </c>
    </row>
    <row r="202" spans="1:65" s="13" customFormat="1" ht="10.199999999999999">
      <c r="B202" s="203"/>
      <c r="C202" s="204"/>
      <c r="D202" s="199" t="s">
        <v>136</v>
      </c>
      <c r="E202" s="205" t="s">
        <v>19</v>
      </c>
      <c r="F202" s="206" t="s">
        <v>319</v>
      </c>
      <c r="G202" s="204"/>
      <c r="H202" s="207">
        <v>1.68</v>
      </c>
      <c r="I202" s="208"/>
      <c r="J202" s="204"/>
      <c r="K202" s="204"/>
      <c r="L202" s="209"/>
      <c r="M202" s="210"/>
      <c r="N202" s="211"/>
      <c r="O202" s="211"/>
      <c r="P202" s="211"/>
      <c r="Q202" s="211"/>
      <c r="R202" s="211"/>
      <c r="S202" s="211"/>
      <c r="T202" s="212"/>
      <c r="AT202" s="213" t="s">
        <v>136</v>
      </c>
      <c r="AU202" s="213" t="s">
        <v>82</v>
      </c>
      <c r="AV202" s="13" t="s">
        <v>82</v>
      </c>
      <c r="AW202" s="13" t="s">
        <v>33</v>
      </c>
      <c r="AX202" s="13" t="s">
        <v>72</v>
      </c>
      <c r="AY202" s="213" t="s">
        <v>125</v>
      </c>
    </row>
    <row r="203" spans="1:65" s="13" customFormat="1" ht="10.199999999999999">
      <c r="B203" s="203"/>
      <c r="C203" s="204"/>
      <c r="D203" s="199" t="s">
        <v>136</v>
      </c>
      <c r="E203" s="205" t="s">
        <v>19</v>
      </c>
      <c r="F203" s="206" t="s">
        <v>320</v>
      </c>
      <c r="G203" s="204"/>
      <c r="H203" s="207">
        <v>11.843999999999999</v>
      </c>
      <c r="I203" s="208"/>
      <c r="J203" s="204"/>
      <c r="K203" s="204"/>
      <c r="L203" s="209"/>
      <c r="M203" s="210"/>
      <c r="N203" s="211"/>
      <c r="O203" s="211"/>
      <c r="P203" s="211"/>
      <c r="Q203" s="211"/>
      <c r="R203" s="211"/>
      <c r="S203" s="211"/>
      <c r="T203" s="212"/>
      <c r="AT203" s="213" t="s">
        <v>136</v>
      </c>
      <c r="AU203" s="213" t="s">
        <v>82</v>
      </c>
      <c r="AV203" s="13" t="s">
        <v>82</v>
      </c>
      <c r="AW203" s="13" t="s">
        <v>33</v>
      </c>
      <c r="AX203" s="13" t="s">
        <v>72</v>
      </c>
      <c r="AY203" s="213" t="s">
        <v>125</v>
      </c>
    </row>
    <row r="204" spans="1:65" s="2" customFormat="1" ht="14.4" customHeight="1">
      <c r="A204" s="33"/>
      <c r="B204" s="34"/>
      <c r="C204" s="186" t="s">
        <v>321</v>
      </c>
      <c r="D204" s="186" t="s">
        <v>127</v>
      </c>
      <c r="E204" s="187" t="s">
        <v>322</v>
      </c>
      <c r="F204" s="188" t="s">
        <v>323</v>
      </c>
      <c r="G204" s="189" t="s">
        <v>176</v>
      </c>
      <c r="H204" s="190">
        <v>25.2</v>
      </c>
      <c r="I204" s="191"/>
      <c r="J204" s="192">
        <f>ROUND(I204*H204,2)</f>
        <v>0</v>
      </c>
      <c r="K204" s="188" t="s">
        <v>131</v>
      </c>
      <c r="L204" s="38"/>
      <c r="M204" s="193" t="s">
        <v>19</v>
      </c>
      <c r="N204" s="194" t="s">
        <v>43</v>
      </c>
      <c r="O204" s="63"/>
      <c r="P204" s="195">
        <f>O204*H204</f>
        <v>0</v>
      </c>
      <c r="Q204" s="195">
        <v>0</v>
      </c>
      <c r="R204" s="195">
        <f>Q204*H204</f>
        <v>0</v>
      </c>
      <c r="S204" s="195">
        <v>0</v>
      </c>
      <c r="T204" s="196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97" t="s">
        <v>132</v>
      </c>
      <c r="AT204" s="197" t="s">
        <v>127</v>
      </c>
      <c r="AU204" s="197" t="s">
        <v>82</v>
      </c>
      <c r="AY204" s="16" t="s">
        <v>125</v>
      </c>
      <c r="BE204" s="198">
        <f>IF(N204="základní",J204,0)</f>
        <v>0</v>
      </c>
      <c r="BF204" s="198">
        <f>IF(N204="snížená",J204,0)</f>
        <v>0</v>
      </c>
      <c r="BG204" s="198">
        <f>IF(N204="zákl. přenesená",J204,0)</f>
        <v>0</v>
      </c>
      <c r="BH204" s="198">
        <f>IF(N204="sníž. přenesená",J204,0)</f>
        <v>0</v>
      </c>
      <c r="BI204" s="198">
        <f>IF(N204="nulová",J204,0)</f>
        <v>0</v>
      </c>
      <c r="BJ204" s="16" t="s">
        <v>79</v>
      </c>
      <c r="BK204" s="198">
        <f>ROUND(I204*H204,2)</f>
        <v>0</v>
      </c>
      <c r="BL204" s="16" t="s">
        <v>132</v>
      </c>
      <c r="BM204" s="197" t="s">
        <v>324</v>
      </c>
    </row>
    <row r="205" spans="1:65" s="2" customFormat="1" ht="28.8">
      <c r="A205" s="33"/>
      <c r="B205" s="34"/>
      <c r="C205" s="35"/>
      <c r="D205" s="199" t="s">
        <v>134</v>
      </c>
      <c r="E205" s="35"/>
      <c r="F205" s="200" t="s">
        <v>325</v>
      </c>
      <c r="G205" s="35"/>
      <c r="H205" s="35"/>
      <c r="I205" s="107"/>
      <c r="J205" s="35"/>
      <c r="K205" s="35"/>
      <c r="L205" s="38"/>
      <c r="M205" s="201"/>
      <c r="N205" s="202"/>
      <c r="O205" s="63"/>
      <c r="P205" s="63"/>
      <c r="Q205" s="63"/>
      <c r="R205" s="63"/>
      <c r="S205" s="63"/>
      <c r="T205" s="64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134</v>
      </c>
      <c r="AU205" s="16" t="s">
        <v>82</v>
      </c>
    </row>
    <row r="206" spans="1:65" s="13" customFormat="1" ht="10.199999999999999">
      <c r="B206" s="203"/>
      <c r="C206" s="204"/>
      <c r="D206" s="199" t="s">
        <v>136</v>
      </c>
      <c r="E206" s="205" t="s">
        <v>19</v>
      </c>
      <c r="F206" s="206" t="s">
        <v>326</v>
      </c>
      <c r="G206" s="204"/>
      <c r="H206" s="207">
        <v>25.2</v>
      </c>
      <c r="I206" s="208"/>
      <c r="J206" s="204"/>
      <c r="K206" s="204"/>
      <c r="L206" s="209"/>
      <c r="M206" s="210"/>
      <c r="N206" s="211"/>
      <c r="O206" s="211"/>
      <c r="P206" s="211"/>
      <c r="Q206" s="211"/>
      <c r="R206" s="211"/>
      <c r="S206" s="211"/>
      <c r="T206" s="212"/>
      <c r="AT206" s="213" t="s">
        <v>136</v>
      </c>
      <c r="AU206" s="213" t="s">
        <v>82</v>
      </c>
      <c r="AV206" s="13" t="s">
        <v>82</v>
      </c>
      <c r="AW206" s="13" t="s">
        <v>33</v>
      </c>
      <c r="AX206" s="13" t="s">
        <v>79</v>
      </c>
      <c r="AY206" s="213" t="s">
        <v>125</v>
      </c>
    </row>
    <row r="207" spans="1:65" s="2" customFormat="1" ht="14.4" customHeight="1">
      <c r="A207" s="33"/>
      <c r="B207" s="34"/>
      <c r="C207" s="214" t="s">
        <v>327</v>
      </c>
      <c r="D207" s="214" t="s">
        <v>328</v>
      </c>
      <c r="E207" s="215" t="s">
        <v>329</v>
      </c>
      <c r="F207" s="216" t="s">
        <v>330</v>
      </c>
      <c r="G207" s="217" t="s">
        <v>305</v>
      </c>
      <c r="H207" s="218">
        <v>42.505000000000003</v>
      </c>
      <c r="I207" s="219"/>
      <c r="J207" s="220">
        <f>ROUND(I207*H207,2)</f>
        <v>0</v>
      </c>
      <c r="K207" s="216" t="s">
        <v>131</v>
      </c>
      <c r="L207" s="221"/>
      <c r="M207" s="222" t="s">
        <v>19</v>
      </c>
      <c r="N207" s="223" t="s">
        <v>43</v>
      </c>
      <c r="O207" s="63"/>
      <c r="P207" s="195">
        <f>O207*H207</f>
        <v>0</v>
      </c>
      <c r="Q207" s="195">
        <v>1</v>
      </c>
      <c r="R207" s="195">
        <f>Q207*H207</f>
        <v>42.505000000000003</v>
      </c>
      <c r="S207" s="195">
        <v>0</v>
      </c>
      <c r="T207" s="196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97" t="s">
        <v>173</v>
      </c>
      <c r="AT207" s="197" t="s">
        <v>328</v>
      </c>
      <c r="AU207" s="197" t="s">
        <v>82</v>
      </c>
      <c r="AY207" s="16" t="s">
        <v>125</v>
      </c>
      <c r="BE207" s="198">
        <f>IF(N207="základní",J207,0)</f>
        <v>0</v>
      </c>
      <c r="BF207" s="198">
        <f>IF(N207="snížená",J207,0)</f>
        <v>0</v>
      </c>
      <c r="BG207" s="198">
        <f>IF(N207="zákl. přenesená",J207,0)</f>
        <v>0</v>
      </c>
      <c r="BH207" s="198">
        <f>IF(N207="sníž. přenesená",J207,0)</f>
        <v>0</v>
      </c>
      <c r="BI207" s="198">
        <f>IF(N207="nulová",J207,0)</f>
        <v>0</v>
      </c>
      <c r="BJ207" s="16" t="s">
        <v>79</v>
      </c>
      <c r="BK207" s="198">
        <f>ROUND(I207*H207,2)</f>
        <v>0</v>
      </c>
      <c r="BL207" s="16" t="s">
        <v>132</v>
      </c>
      <c r="BM207" s="197" t="s">
        <v>331</v>
      </c>
    </row>
    <row r="208" spans="1:65" s="2" customFormat="1" ht="10.199999999999999">
      <c r="A208" s="33"/>
      <c r="B208" s="34"/>
      <c r="C208" s="35"/>
      <c r="D208" s="199" t="s">
        <v>134</v>
      </c>
      <c r="E208" s="35"/>
      <c r="F208" s="200" t="s">
        <v>330</v>
      </c>
      <c r="G208" s="35"/>
      <c r="H208" s="35"/>
      <c r="I208" s="107"/>
      <c r="J208" s="35"/>
      <c r="K208" s="35"/>
      <c r="L208" s="38"/>
      <c r="M208" s="201"/>
      <c r="N208" s="202"/>
      <c r="O208" s="63"/>
      <c r="P208" s="63"/>
      <c r="Q208" s="63"/>
      <c r="R208" s="63"/>
      <c r="S208" s="63"/>
      <c r="T208" s="64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134</v>
      </c>
      <c r="AU208" s="16" t="s">
        <v>82</v>
      </c>
    </row>
    <row r="209" spans="1:65" s="13" customFormat="1" ht="10.199999999999999">
      <c r="B209" s="203"/>
      <c r="C209" s="204"/>
      <c r="D209" s="199" t="s">
        <v>136</v>
      </c>
      <c r="E209" s="205" t="s">
        <v>19</v>
      </c>
      <c r="F209" s="206" t="s">
        <v>332</v>
      </c>
      <c r="G209" s="204"/>
      <c r="H209" s="207">
        <v>42.505000000000003</v>
      </c>
      <c r="I209" s="208"/>
      <c r="J209" s="204"/>
      <c r="K209" s="204"/>
      <c r="L209" s="209"/>
      <c r="M209" s="210"/>
      <c r="N209" s="211"/>
      <c r="O209" s="211"/>
      <c r="P209" s="211"/>
      <c r="Q209" s="211"/>
      <c r="R209" s="211"/>
      <c r="S209" s="211"/>
      <c r="T209" s="212"/>
      <c r="AT209" s="213" t="s">
        <v>136</v>
      </c>
      <c r="AU209" s="213" t="s">
        <v>82</v>
      </c>
      <c r="AV209" s="13" t="s">
        <v>82</v>
      </c>
      <c r="AW209" s="13" t="s">
        <v>33</v>
      </c>
      <c r="AX209" s="13" t="s">
        <v>79</v>
      </c>
      <c r="AY209" s="213" t="s">
        <v>125</v>
      </c>
    </row>
    <row r="210" spans="1:65" s="2" customFormat="1" ht="14.4" customHeight="1">
      <c r="A210" s="33"/>
      <c r="B210" s="34"/>
      <c r="C210" s="186" t="s">
        <v>333</v>
      </c>
      <c r="D210" s="186" t="s">
        <v>127</v>
      </c>
      <c r="E210" s="187" t="s">
        <v>334</v>
      </c>
      <c r="F210" s="188" t="s">
        <v>335</v>
      </c>
      <c r="G210" s="189" t="s">
        <v>130</v>
      </c>
      <c r="H210" s="190">
        <v>65</v>
      </c>
      <c r="I210" s="191"/>
      <c r="J210" s="192">
        <f>ROUND(I210*H210,2)</f>
        <v>0</v>
      </c>
      <c r="K210" s="188" t="s">
        <v>131</v>
      </c>
      <c r="L210" s="38"/>
      <c r="M210" s="193" t="s">
        <v>19</v>
      </c>
      <c r="N210" s="194" t="s">
        <v>43</v>
      </c>
      <c r="O210" s="63"/>
      <c r="P210" s="195">
        <f>O210*H210</f>
        <v>0</v>
      </c>
      <c r="Q210" s="195">
        <v>0</v>
      </c>
      <c r="R210" s="195">
        <f>Q210*H210</f>
        <v>0</v>
      </c>
      <c r="S210" s="195">
        <v>0</v>
      </c>
      <c r="T210" s="196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97" t="s">
        <v>132</v>
      </c>
      <c r="AT210" s="197" t="s">
        <v>127</v>
      </c>
      <c r="AU210" s="197" t="s">
        <v>82</v>
      </c>
      <c r="AY210" s="16" t="s">
        <v>125</v>
      </c>
      <c r="BE210" s="198">
        <f>IF(N210="základní",J210,0)</f>
        <v>0</v>
      </c>
      <c r="BF210" s="198">
        <f>IF(N210="snížená",J210,0)</f>
        <v>0</v>
      </c>
      <c r="BG210" s="198">
        <f>IF(N210="zákl. přenesená",J210,0)</f>
        <v>0</v>
      </c>
      <c r="BH210" s="198">
        <f>IF(N210="sníž. přenesená",J210,0)</f>
        <v>0</v>
      </c>
      <c r="BI210" s="198">
        <f>IF(N210="nulová",J210,0)</f>
        <v>0</v>
      </c>
      <c r="BJ210" s="16" t="s">
        <v>79</v>
      </c>
      <c r="BK210" s="198">
        <f>ROUND(I210*H210,2)</f>
        <v>0</v>
      </c>
      <c r="BL210" s="16" t="s">
        <v>132</v>
      </c>
      <c r="BM210" s="197" t="s">
        <v>336</v>
      </c>
    </row>
    <row r="211" spans="1:65" s="2" customFormat="1" ht="19.2">
      <c r="A211" s="33"/>
      <c r="B211" s="34"/>
      <c r="C211" s="35"/>
      <c r="D211" s="199" t="s">
        <v>134</v>
      </c>
      <c r="E211" s="35"/>
      <c r="F211" s="200" t="s">
        <v>337</v>
      </c>
      <c r="G211" s="35"/>
      <c r="H211" s="35"/>
      <c r="I211" s="107"/>
      <c r="J211" s="35"/>
      <c r="K211" s="35"/>
      <c r="L211" s="38"/>
      <c r="M211" s="201"/>
      <c r="N211" s="202"/>
      <c r="O211" s="63"/>
      <c r="P211" s="63"/>
      <c r="Q211" s="63"/>
      <c r="R211" s="63"/>
      <c r="S211" s="63"/>
      <c r="T211" s="64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6" t="s">
        <v>134</v>
      </c>
      <c r="AU211" s="16" t="s">
        <v>82</v>
      </c>
    </row>
    <row r="212" spans="1:65" s="13" customFormat="1" ht="10.199999999999999">
      <c r="B212" s="203"/>
      <c r="C212" s="204"/>
      <c r="D212" s="199" t="s">
        <v>136</v>
      </c>
      <c r="E212" s="205" t="s">
        <v>19</v>
      </c>
      <c r="F212" s="206" t="s">
        <v>338</v>
      </c>
      <c r="G212" s="204"/>
      <c r="H212" s="207">
        <v>65</v>
      </c>
      <c r="I212" s="208"/>
      <c r="J212" s="204"/>
      <c r="K212" s="204"/>
      <c r="L212" s="209"/>
      <c r="M212" s="210"/>
      <c r="N212" s="211"/>
      <c r="O212" s="211"/>
      <c r="P212" s="211"/>
      <c r="Q212" s="211"/>
      <c r="R212" s="211"/>
      <c r="S212" s="211"/>
      <c r="T212" s="212"/>
      <c r="AT212" s="213" t="s">
        <v>136</v>
      </c>
      <c r="AU212" s="213" t="s">
        <v>82</v>
      </c>
      <c r="AV212" s="13" t="s">
        <v>82</v>
      </c>
      <c r="AW212" s="13" t="s">
        <v>33</v>
      </c>
      <c r="AX212" s="13" t="s">
        <v>72</v>
      </c>
      <c r="AY212" s="213" t="s">
        <v>125</v>
      </c>
    </row>
    <row r="213" spans="1:65" s="2" customFormat="1" ht="14.4" customHeight="1">
      <c r="A213" s="33"/>
      <c r="B213" s="34"/>
      <c r="C213" s="186" t="s">
        <v>339</v>
      </c>
      <c r="D213" s="186" t="s">
        <v>127</v>
      </c>
      <c r="E213" s="187" t="s">
        <v>340</v>
      </c>
      <c r="F213" s="188" t="s">
        <v>341</v>
      </c>
      <c r="G213" s="189" t="s">
        <v>130</v>
      </c>
      <c r="H213" s="190">
        <v>56.4</v>
      </c>
      <c r="I213" s="191"/>
      <c r="J213" s="192">
        <f>ROUND(I213*H213,2)</f>
        <v>0</v>
      </c>
      <c r="K213" s="188" t="s">
        <v>131</v>
      </c>
      <c r="L213" s="38"/>
      <c r="M213" s="193" t="s">
        <v>19</v>
      </c>
      <c r="N213" s="194" t="s">
        <v>43</v>
      </c>
      <c r="O213" s="63"/>
      <c r="P213" s="195">
        <f>O213*H213</f>
        <v>0</v>
      </c>
      <c r="Q213" s="195">
        <v>0</v>
      </c>
      <c r="R213" s="195">
        <f>Q213*H213</f>
        <v>0</v>
      </c>
      <c r="S213" s="195">
        <v>0</v>
      </c>
      <c r="T213" s="196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97" t="s">
        <v>132</v>
      </c>
      <c r="AT213" s="197" t="s">
        <v>127</v>
      </c>
      <c r="AU213" s="197" t="s">
        <v>82</v>
      </c>
      <c r="AY213" s="16" t="s">
        <v>125</v>
      </c>
      <c r="BE213" s="198">
        <f>IF(N213="základní",J213,0)</f>
        <v>0</v>
      </c>
      <c r="BF213" s="198">
        <f>IF(N213="snížená",J213,0)</f>
        <v>0</v>
      </c>
      <c r="BG213" s="198">
        <f>IF(N213="zákl. přenesená",J213,0)</f>
        <v>0</v>
      </c>
      <c r="BH213" s="198">
        <f>IF(N213="sníž. přenesená",J213,0)</f>
        <v>0</v>
      </c>
      <c r="BI213" s="198">
        <f>IF(N213="nulová",J213,0)</f>
        <v>0</v>
      </c>
      <c r="BJ213" s="16" t="s">
        <v>79</v>
      </c>
      <c r="BK213" s="198">
        <f>ROUND(I213*H213,2)</f>
        <v>0</v>
      </c>
      <c r="BL213" s="16" t="s">
        <v>132</v>
      </c>
      <c r="BM213" s="197" t="s">
        <v>342</v>
      </c>
    </row>
    <row r="214" spans="1:65" s="2" customFormat="1" ht="19.2">
      <c r="A214" s="33"/>
      <c r="B214" s="34"/>
      <c r="C214" s="35"/>
      <c r="D214" s="199" t="s">
        <v>134</v>
      </c>
      <c r="E214" s="35"/>
      <c r="F214" s="200" t="s">
        <v>343</v>
      </c>
      <c r="G214" s="35"/>
      <c r="H214" s="35"/>
      <c r="I214" s="107"/>
      <c r="J214" s="35"/>
      <c r="K214" s="35"/>
      <c r="L214" s="38"/>
      <c r="M214" s="201"/>
      <c r="N214" s="202"/>
      <c r="O214" s="63"/>
      <c r="P214" s="63"/>
      <c r="Q214" s="63"/>
      <c r="R214" s="63"/>
      <c r="S214" s="63"/>
      <c r="T214" s="64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134</v>
      </c>
      <c r="AU214" s="16" t="s">
        <v>82</v>
      </c>
    </row>
    <row r="215" spans="1:65" s="13" customFormat="1" ht="10.199999999999999">
      <c r="B215" s="203"/>
      <c r="C215" s="204"/>
      <c r="D215" s="199" t="s">
        <v>136</v>
      </c>
      <c r="E215" s="205" t="s">
        <v>19</v>
      </c>
      <c r="F215" s="206" t="s">
        <v>344</v>
      </c>
      <c r="G215" s="204"/>
      <c r="H215" s="207">
        <v>14.4</v>
      </c>
      <c r="I215" s="208"/>
      <c r="J215" s="204"/>
      <c r="K215" s="204"/>
      <c r="L215" s="209"/>
      <c r="M215" s="210"/>
      <c r="N215" s="211"/>
      <c r="O215" s="211"/>
      <c r="P215" s="211"/>
      <c r="Q215" s="211"/>
      <c r="R215" s="211"/>
      <c r="S215" s="211"/>
      <c r="T215" s="212"/>
      <c r="AT215" s="213" t="s">
        <v>136</v>
      </c>
      <c r="AU215" s="213" t="s">
        <v>82</v>
      </c>
      <c r="AV215" s="13" t="s">
        <v>82</v>
      </c>
      <c r="AW215" s="13" t="s">
        <v>33</v>
      </c>
      <c r="AX215" s="13" t="s">
        <v>72</v>
      </c>
      <c r="AY215" s="213" t="s">
        <v>125</v>
      </c>
    </row>
    <row r="216" spans="1:65" s="13" customFormat="1" ht="10.199999999999999">
      <c r="B216" s="203"/>
      <c r="C216" s="204"/>
      <c r="D216" s="199" t="s">
        <v>136</v>
      </c>
      <c r="E216" s="205" t="s">
        <v>19</v>
      </c>
      <c r="F216" s="206" t="s">
        <v>345</v>
      </c>
      <c r="G216" s="204"/>
      <c r="H216" s="207">
        <v>42</v>
      </c>
      <c r="I216" s="208"/>
      <c r="J216" s="204"/>
      <c r="K216" s="204"/>
      <c r="L216" s="209"/>
      <c r="M216" s="210"/>
      <c r="N216" s="211"/>
      <c r="O216" s="211"/>
      <c r="P216" s="211"/>
      <c r="Q216" s="211"/>
      <c r="R216" s="211"/>
      <c r="S216" s="211"/>
      <c r="T216" s="212"/>
      <c r="AT216" s="213" t="s">
        <v>136</v>
      </c>
      <c r="AU216" s="213" t="s">
        <v>82</v>
      </c>
      <c r="AV216" s="13" t="s">
        <v>82</v>
      </c>
      <c r="AW216" s="13" t="s">
        <v>33</v>
      </c>
      <c r="AX216" s="13" t="s">
        <v>72</v>
      </c>
      <c r="AY216" s="213" t="s">
        <v>125</v>
      </c>
    </row>
    <row r="217" spans="1:65" s="2" customFormat="1" ht="14.4" customHeight="1">
      <c r="A217" s="33"/>
      <c r="B217" s="34"/>
      <c r="C217" s="186" t="s">
        <v>346</v>
      </c>
      <c r="D217" s="186" t="s">
        <v>127</v>
      </c>
      <c r="E217" s="187" t="s">
        <v>347</v>
      </c>
      <c r="F217" s="188" t="s">
        <v>348</v>
      </c>
      <c r="G217" s="189" t="s">
        <v>130</v>
      </c>
      <c r="H217" s="190">
        <v>884.5</v>
      </c>
      <c r="I217" s="191"/>
      <c r="J217" s="192">
        <f>ROUND(I217*H217,2)</f>
        <v>0</v>
      </c>
      <c r="K217" s="188" t="s">
        <v>131</v>
      </c>
      <c r="L217" s="38"/>
      <c r="M217" s="193" t="s">
        <v>19</v>
      </c>
      <c r="N217" s="194" t="s">
        <v>43</v>
      </c>
      <c r="O217" s="63"/>
      <c r="P217" s="195">
        <f>O217*H217</f>
        <v>0</v>
      </c>
      <c r="Q217" s="195">
        <v>0</v>
      </c>
      <c r="R217" s="195">
        <f>Q217*H217</f>
        <v>0</v>
      </c>
      <c r="S217" s="195">
        <v>0</v>
      </c>
      <c r="T217" s="196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97" t="s">
        <v>132</v>
      </c>
      <c r="AT217" s="197" t="s">
        <v>127</v>
      </c>
      <c r="AU217" s="197" t="s">
        <v>82</v>
      </c>
      <c r="AY217" s="16" t="s">
        <v>125</v>
      </c>
      <c r="BE217" s="198">
        <f>IF(N217="základní",J217,0)</f>
        <v>0</v>
      </c>
      <c r="BF217" s="198">
        <f>IF(N217="snížená",J217,0)</f>
        <v>0</v>
      </c>
      <c r="BG217" s="198">
        <f>IF(N217="zákl. přenesená",J217,0)</f>
        <v>0</v>
      </c>
      <c r="BH217" s="198">
        <f>IF(N217="sníž. přenesená",J217,0)</f>
        <v>0</v>
      </c>
      <c r="BI217" s="198">
        <f>IF(N217="nulová",J217,0)</f>
        <v>0</v>
      </c>
      <c r="BJ217" s="16" t="s">
        <v>79</v>
      </c>
      <c r="BK217" s="198">
        <f>ROUND(I217*H217,2)</f>
        <v>0</v>
      </c>
      <c r="BL217" s="16" t="s">
        <v>132</v>
      </c>
      <c r="BM217" s="197" t="s">
        <v>349</v>
      </c>
    </row>
    <row r="218" spans="1:65" s="2" customFormat="1" ht="19.2">
      <c r="A218" s="33"/>
      <c r="B218" s="34"/>
      <c r="C218" s="35"/>
      <c r="D218" s="199" t="s">
        <v>134</v>
      </c>
      <c r="E218" s="35"/>
      <c r="F218" s="200" t="s">
        <v>350</v>
      </c>
      <c r="G218" s="35"/>
      <c r="H218" s="35"/>
      <c r="I218" s="107"/>
      <c r="J218" s="35"/>
      <c r="K218" s="35"/>
      <c r="L218" s="38"/>
      <c r="M218" s="201"/>
      <c r="N218" s="202"/>
      <c r="O218" s="63"/>
      <c r="P218" s="63"/>
      <c r="Q218" s="63"/>
      <c r="R218" s="63"/>
      <c r="S218" s="63"/>
      <c r="T218" s="64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134</v>
      </c>
      <c r="AU218" s="16" t="s">
        <v>82</v>
      </c>
    </row>
    <row r="219" spans="1:65" s="13" customFormat="1" ht="10.199999999999999">
      <c r="B219" s="203"/>
      <c r="C219" s="204"/>
      <c r="D219" s="199" t="s">
        <v>136</v>
      </c>
      <c r="E219" s="205" t="s">
        <v>19</v>
      </c>
      <c r="F219" s="206" t="s">
        <v>351</v>
      </c>
      <c r="G219" s="204"/>
      <c r="H219" s="207">
        <v>884.5</v>
      </c>
      <c r="I219" s="208"/>
      <c r="J219" s="204"/>
      <c r="K219" s="204"/>
      <c r="L219" s="209"/>
      <c r="M219" s="210"/>
      <c r="N219" s="211"/>
      <c r="O219" s="211"/>
      <c r="P219" s="211"/>
      <c r="Q219" s="211"/>
      <c r="R219" s="211"/>
      <c r="S219" s="211"/>
      <c r="T219" s="212"/>
      <c r="AT219" s="213" t="s">
        <v>136</v>
      </c>
      <c r="AU219" s="213" t="s">
        <v>82</v>
      </c>
      <c r="AV219" s="13" t="s">
        <v>82</v>
      </c>
      <c r="AW219" s="13" t="s">
        <v>33</v>
      </c>
      <c r="AX219" s="13" t="s">
        <v>79</v>
      </c>
      <c r="AY219" s="213" t="s">
        <v>125</v>
      </c>
    </row>
    <row r="220" spans="1:65" s="2" customFormat="1" ht="14.4" customHeight="1">
      <c r="A220" s="33"/>
      <c r="B220" s="34"/>
      <c r="C220" s="186" t="s">
        <v>352</v>
      </c>
      <c r="D220" s="186" t="s">
        <v>127</v>
      </c>
      <c r="E220" s="187" t="s">
        <v>353</v>
      </c>
      <c r="F220" s="188" t="s">
        <v>354</v>
      </c>
      <c r="G220" s="189" t="s">
        <v>130</v>
      </c>
      <c r="H220" s="190">
        <v>7309.6670000000004</v>
      </c>
      <c r="I220" s="191"/>
      <c r="J220" s="192">
        <f>ROUND(I220*H220,2)</f>
        <v>0</v>
      </c>
      <c r="K220" s="188" t="s">
        <v>131</v>
      </c>
      <c r="L220" s="38"/>
      <c r="M220" s="193" t="s">
        <v>19</v>
      </c>
      <c r="N220" s="194" t="s">
        <v>43</v>
      </c>
      <c r="O220" s="63"/>
      <c r="P220" s="195">
        <f>O220*H220</f>
        <v>0</v>
      </c>
      <c r="Q220" s="195">
        <v>0</v>
      </c>
      <c r="R220" s="195">
        <f>Q220*H220</f>
        <v>0</v>
      </c>
      <c r="S220" s="195">
        <v>0</v>
      </c>
      <c r="T220" s="196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97" t="s">
        <v>132</v>
      </c>
      <c r="AT220" s="197" t="s">
        <v>127</v>
      </c>
      <c r="AU220" s="197" t="s">
        <v>82</v>
      </c>
      <c r="AY220" s="16" t="s">
        <v>125</v>
      </c>
      <c r="BE220" s="198">
        <f>IF(N220="základní",J220,0)</f>
        <v>0</v>
      </c>
      <c r="BF220" s="198">
        <f>IF(N220="snížená",J220,0)</f>
        <v>0</v>
      </c>
      <c r="BG220" s="198">
        <f>IF(N220="zákl. přenesená",J220,0)</f>
        <v>0</v>
      </c>
      <c r="BH220" s="198">
        <f>IF(N220="sníž. přenesená",J220,0)</f>
        <v>0</v>
      </c>
      <c r="BI220" s="198">
        <f>IF(N220="nulová",J220,0)</f>
        <v>0</v>
      </c>
      <c r="BJ220" s="16" t="s">
        <v>79</v>
      </c>
      <c r="BK220" s="198">
        <f>ROUND(I220*H220,2)</f>
        <v>0</v>
      </c>
      <c r="BL220" s="16" t="s">
        <v>132</v>
      </c>
      <c r="BM220" s="197" t="s">
        <v>355</v>
      </c>
    </row>
    <row r="221" spans="1:65" s="2" customFormat="1" ht="19.2">
      <c r="A221" s="33"/>
      <c r="B221" s="34"/>
      <c r="C221" s="35"/>
      <c r="D221" s="199" t="s">
        <v>134</v>
      </c>
      <c r="E221" s="35"/>
      <c r="F221" s="200" t="s">
        <v>356</v>
      </c>
      <c r="G221" s="35"/>
      <c r="H221" s="35"/>
      <c r="I221" s="107"/>
      <c r="J221" s="35"/>
      <c r="K221" s="35"/>
      <c r="L221" s="38"/>
      <c r="M221" s="201"/>
      <c r="N221" s="202"/>
      <c r="O221" s="63"/>
      <c r="P221" s="63"/>
      <c r="Q221" s="63"/>
      <c r="R221" s="63"/>
      <c r="S221" s="63"/>
      <c r="T221" s="64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6" t="s">
        <v>134</v>
      </c>
      <c r="AU221" s="16" t="s">
        <v>82</v>
      </c>
    </row>
    <row r="222" spans="1:65" s="13" customFormat="1" ht="10.199999999999999">
      <c r="B222" s="203"/>
      <c r="C222" s="204"/>
      <c r="D222" s="199" t="s">
        <v>136</v>
      </c>
      <c r="E222" s="205" t="s">
        <v>19</v>
      </c>
      <c r="F222" s="206" t="s">
        <v>357</v>
      </c>
      <c r="G222" s="204"/>
      <c r="H222" s="207">
        <v>6045.6670000000004</v>
      </c>
      <c r="I222" s="208"/>
      <c r="J222" s="204"/>
      <c r="K222" s="204"/>
      <c r="L222" s="209"/>
      <c r="M222" s="210"/>
      <c r="N222" s="211"/>
      <c r="O222" s="211"/>
      <c r="P222" s="211"/>
      <c r="Q222" s="211"/>
      <c r="R222" s="211"/>
      <c r="S222" s="211"/>
      <c r="T222" s="212"/>
      <c r="AT222" s="213" t="s">
        <v>136</v>
      </c>
      <c r="AU222" s="213" t="s">
        <v>82</v>
      </c>
      <c r="AV222" s="13" t="s">
        <v>82</v>
      </c>
      <c r="AW222" s="13" t="s">
        <v>33</v>
      </c>
      <c r="AX222" s="13" t="s">
        <v>72</v>
      </c>
      <c r="AY222" s="213" t="s">
        <v>125</v>
      </c>
    </row>
    <row r="223" spans="1:65" s="13" customFormat="1" ht="10.199999999999999">
      <c r="B223" s="203"/>
      <c r="C223" s="204"/>
      <c r="D223" s="199" t="s">
        <v>136</v>
      </c>
      <c r="E223" s="205" t="s">
        <v>19</v>
      </c>
      <c r="F223" s="206" t="s">
        <v>358</v>
      </c>
      <c r="G223" s="204"/>
      <c r="H223" s="207">
        <v>1264</v>
      </c>
      <c r="I223" s="208"/>
      <c r="J223" s="204"/>
      <c r="K223" s="204"/>
      <c r="L223" s="209"/>
      <c r="M223" s="210"/>
      <c r="N223" s="211"/>
      <c r="O223" s="211"/>
      <c r="P223" s="211"/>
      <c r="Q223" s="211"/>
      <c r="R223" s="211"/>
      <c r="S223" s="211"/>
      <c r="T223" s="212"/>
      <c r="AT223" s="213" t="s">
        <v>136</v>
      </c>
      <c r="AU223" s="213" t="s">
        <v>82</v>
      </c>
      <c r="AV223" s="13" t="s">
        <v>82</v>
      </c>
      <c r="AW223" s="13" t="s">
        <v>33</v>
      </c>
      <c r="AX223" s="13" t="s">
        <v>72</v>
      </c>
      <c r="AY223" s="213" t="s">
        <v>125</v>
      </c>
    </row>
    <row r="224" spans="1:65" s="2" customFormat="1" ht="14.4" customHeight="1">
      <c r="A224" s="33"/>
      <c r="B224" s="34"/>
      <c r="C224" s="186" t="s">
        <v>359</v>
      </c>
      <c r="D224" s="186" t="s">
        <v>127</v>
      </c>
      <c r="E224" s="187" t="s">
        <v>360</v>
      </c>
      <c r="F224" s="188" t="s">
        <v>361</v>
      </c>
      <c r="G224" s="189" t="s">
        <v>130</v>
      </c>
      <c r="H224" s="190">
        <v>1005.9</v>
      </c>
      <c r="I224" s="191"/>
      <c r="J224" s="192">
        <f>ROUND(I224*H224,2)</f>
        <v>0</v>
      </c>
      <c r="K224" s="188" t="s">
        <v>131</v>
      </c>
      <c r="L224" s="38"/>
      <c r="M224" s="193" t="s">
        <v>19</v>
      </c>
      <c r="N224" s="194" t="s">
        <v>43</v>
      </c>
      <c r="O224" s="63"/>
      <c r="P224" s="195">
        <f>O224*H224</f>
        <v>0</v>
      </c>
      <c r="Q224" s="195">
        <v>0</v>
      </c>
      <c r="R224" s="195">
        <f>Q224*H224</f>
        <v>0</v>
      </c>
      <c r="S224" s="195">
        <v>0</v>
      </c>
      <c r="T224" s="196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97" t="s">
        <v>132</v>
      </c>
      <c r="AT224" s="197" t="s">
        <v>127</v>
      </c>
      <c r="AU224" s="197" t="s">
        <v>82</v>
      </c>
      <c r="AY224" s="16" t="s">
        <v>125</v>
      </c>
      <c r="BE224" s="198">
        <f>IF(N224="základní",J224,0)</f>
        <v>0</v>
      </c>
      <c r="BF224" s="198">
        <f>IF(N224="snížená",J224,0)</f>
        <v>0</v>
      </c>
      <c r="BG224" s="198">
        <f>IF(N224="zákl. přenesená",J224,0)</f>
        <v>0</v>
      </c>
      <c r="BH224" s="198">
        <f>IF(N224="sníž. přenesená",J224,0)</f>
        <v>0</v>
      </c>
      <c r="BI224" s="198">
        <f>IF(N224="nulová",J224,0)</f>
        <v>0</v>
      </c>
      <c r="BJ224" s="16" t="s">
        <v>79</v>
      </c>
      <c r="BK224" s="198">
        <f>ROUND(I224*H224,2)</f>
        <v>0</v>
      </c>
      <c r="BL224" s="16" t="s">
        <v>132</v>
      </c>
      <c r="BM224" s="197" t="s">
        <v>362</v>
      </c>
    </row>
    <row r="225" spans="1:65" s="2" customFormat="1" ht="19.2">
      <c r="A225" s="33"/>
      <c r="B225" s="34"/>
      <c r="C225" s="35"/>
      <c r="D225" s="199" t="s">
        <v>134</v>
      </c>
      <c r="E225" s="35"/>
      <c r="F225" s="200" t="s">
        <v>363</v>
      </c>
      <c r="G225" s="35"/>
      <c r="H225" s="35"/>
      <c r="I225" s="107"/>
      <c r="J225" s="35"/>
      <c r="K225" s="35"/>
      <c r="L225" s="38"/>
      <c r="M225" s="201"/>
      <c r="N225" s="202"/>
      <c r="O225" s="63"/>
      <c r="P225" s="63"/>
      <c r="Q225" s="63"/>
      <c r="R225" s="63"/>
      <c r="S225" s="63"/>
      <c r="T225" s="64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6" t="s">
        <v>134</v>
      </c>
      <c r="AU225" s="16" t="s">
        <v>82</v>
      </c>
    </row>
    <row r="226" spans="1:65" s="13" customFormat="1" ht="10.199999999999999">
      <c r="B226" s="203"/>
      <c r="C226" s="204"/>
      <c r="D226" s="199" t="s">
        <v>136</v>
      </c>
      <c r="E226" s="205" t="s">
        <v>19</v>
      </c>
      <c r="F226" s="206" t="s">
        <v>338</v>
      </c>
      <c r="G226" s="204"/>
      <c r="H226" s="207">
        <v>65</v>
      </c>
      <c r="I226" s="208"/>
      <c r="J226" s="204"/>
      <c r="K226" s="204"/>
      <c r="L226" s="209"/>
      <c r="M226" s="210"/>
      <c r="N226" s="211"/>
      <c r="O226" s="211"/>
      <c r="P226" s="211"/>
      <c r="Q226" s="211"/>
      <c r="R226" s="211"/>
      <c r="S226" s="211"/>
      <c r="T226" s="212"/>
      <c r="AT226" s="213" t="s">
        <v>136</v>
      </c>
      <c r="AU226" s="213" t="s">
        <v>82</v>
      </c>
      <c r="AV226" s="13" t="s">
        <v>82</v>
      </c>
      <c r="AW226" s="13" t="s">
        <v>33</v>
      </c>
      <c r="AX226" s="13" t="s">
        <v>72</v>
      </c>
      <c r="AY226" s="213" t="s">
        <v>125</v>
      </c>
    </row>
    <row r="227" spans="1:65" s="13" customFormat="1" ht="10.199999999999999">
      <c r="B227" s="203"/>
      <c r="C227" s="204"/>
      <c r="D227" s="199" t="s">
        <v>136</v>
      </c>
      <c r="E227" s="205" t="s">
        <v>19</v>
      </c>
      <c r="F227" s="206" t="s">
        <v>345</v>
      </c>
      <c r="G227" s="204"/>
      <c r="H227" s="207">
        <v>42</v>
      </c>
      <c r="I227" s="208"/>
      <c r="J227" s="204"/>
      <c r="K227" s="204"/>
      <c r="L227" s="209"/>
      <c r="M227" s="210"/>
      <c r="N227" s="211"/>
      <c r="O227" s="211"/>
      <c r="P227" s="211"/>
      <c r="Q227" s="211"/>
      <c r="R227" s="211"/>
      <c r="S227" s="211"/>
      <c r="T227" s="212"/>
      <c r="AT227" s="213" t="s">
        <v>136</v>
      </c>
      <c r="AU227" s="213" t="s">
        <v>82</v>
      </c>
      <c r="AV227" s="13" t="s">
        <v>82</v>
      </c>
      <c r="AW227" s="13" t="s">
        <v>33</v>
      </c>
      <c r="AX227" s="13" t="s">
        <v>72</v>
      </c>
      <c r="AY227" s="213" t="s">
        <v>125</v>
      </c>
    </row>
    <row r="228" spans="1:65" s="13" customFormat="1" ht="10.199999999999999">
      <c r="B228" s="203"/>
      <c r="C228" s="204"/>
      <c r="D228" s="199" t="s">
        <v>136</v>
      </c>
      <c r="E228" s="205" t="s">
        <v>19</v>
      </c>
      <c r="F228" s="206" t="s">
        <v>344</v>
      </c>
      <c r="G228" s="204"/>
      <c r="H228" s="207">
        <v>14.4</v>
      </c>
      <c r="I228" s="208"/>
      <c r="J228" s="204"/>
      <c r="K228" s="204"/>
      <c r="L228" s="209"/>
      <c r="M228" s="210"/>
      <c r="N228" s="211"/>
      <c r="O228" s="211"/>
      <c r="P228" s="211"/>
      <c r="Q228" s="211"/>
      <c r="R228" s="211"/>
      <c r="S228" s="211"/>
      <c r="T228" s="212"/>
      <c r="AT228" s="213" t="s">
        <v>136</v>
      </c>
      <c r="AU228" s="213" t="s">
        <v>82</v>
      </c>
      <c r="AV228" s="13" t="s">
        <v>82</v>
      </c>
      <c r="AW228" s="13" t="s">
        <v>33</v>
      </c>
      <c r="AX228" s="13" t="s">
        <v>72</v>
      </c>
      <c r="AY228" s="213" t="s">
        <v>125</v>
      </c>
    </row>
    <row r="229" spans="1:65" s="13" customFormat="1" ht="10.199999999999999">
      <c r="B229" s="203"/>
      <c r="C229" s="204"/>
      <c r="D229" s="199" t="s">
        <v>136</v>
      </c>
      <c r="E229" s="205" t="s">
        <v>19</v>
      </c>
      <c r="F229" s="206" t="s">
        <v>351</v>
      </c>
      <c r="G229" s="204"/>
      <c r="H229" s="207">
        <v>884.5</v>
      </c>
      <c r="I229" s="208"/>
      <c r="J229" s="204"/>
      <c r="K229" s="204"/>
      <c r="L229" s="209"/>
      <c r="M229" s="210"/>
      <c r="N229" s="211"/>
      <c r="O229" s="211"/>
      <c r="P229" s="211"/>
      <c r="Q229" s="211"/>
      <c r="R229" s="211"/>
      <c r="S229" s="211"/>
      <c r="T229" s="212"/>
      <c r="AT229" s="213" t="s">
        <v>136</v>
      </c>
      <c r="AU229" s="213" t="s">
        <v>82</v>
      </c>
      <c r="AV229" s="13" t="s">
        <v>82</v>
      </c>
      <c r="AW229" s="13" t="s">
        <v>33</v>
      </c>
      <c r="AX229" s="13" t="s">
        <v>72</v>
      </c>
      <c r="AY229" s="213" t="s">
        <v>125</v>
      </c>
    </row>
    <row r="230" spans="1:65" s="2" customFormat="1" ht="14.4" customHeight="1">
      <c r="A230" s="33"/>
      <c r="B230" s="34"/>
      <c r="C230" s="186" t="s">
        <v>364</v>
      </c>
      <c r="D230" s="186" t="s">
        <v>127</v>
      </c>
      <c r="E230" s="187" t="s">
        <v>365</v>
      </c>
      <c r="F230" s="188" t="s">
        <v>366</v>
      </c>
      <c r="G230" s="189" t="s">
        <v>130</v>
      </c>
      <c r="H230" s="190">
        <v>903.35</v>
      </c>
      <c r="I230" s="191"/>
      <c r="J230" s="192">
        <f>ROUND(I230*H230,2)</f>
        <v>0</v>
      </c>
      <c r="K230" s="188" t="s">
        <v>131</v>
      </c>
      <c r="L230" s="38"/>
      <c r="M230" s="193" t="s">
        <v>19</v>
      </c>
      <c r="N230" s="194" t="s">
        <v>43</v>
      </c>
      <c r="O230" s="63"/>
      <c r="P230" s="195">
        <f>O230*H230</f>
        <v>0</v>
      </c>
      <c r="Q230" s="195">
        <v>0</v>
      </c>
      <c r="R230" s="195">
        <f>Q230*H230</f>
        <v>0</v>
      </c>
      <c r="S230" s="195">
        <v>0</v>
      </c>
      <c r="T230" s="196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97" t="s">
        <v>132</v>
      </c>
      <c r="AT230" s="197" t="s">
        <v>127</v>
      </c>
      <c r="AU230" s="197" t="s">
        <v>82</v>
      </c>
      <c r="AY230" s="16" t="s">
        <v>125</v>
      </c>
      <c r="BE230" s="198">
        <f>IF(N230="základní",J230,0)</f>
        <v>0</v>
      </c>
      <c r="BF230" s="198">
        <f>IF(N230="snížená",J230,0)</f>
        <v>0</v>
      </c>
      <c r="BG230" s="198">
        <f>IF(N230="zákl. přenesená",J230,0)</f>
        <v>0</v>
      </c>
      <c r="BH230" s="198">
        <f>IF(N230="sníž. přenesená",J230,0)</f>
        <v>0</v>
      </c>
      <c r="BI230" s="198">
        <f>IF(N230="nulová",J230,0)</f>
        <v>0</v>
      </c>
      <c r="BJ230" s="16" t="s">
        <v>79</v>
      </c>
      <c r="BK230" s="198">
        <f>ROUND(I230*H230,2)</f>
        <v>0</v>
      </c>
      <c r="BL230" s="16" t="s">
        <v>132</v>
      </c>
      <c r="BM230" s="197" t="s">
        <v>367</v>
      </c>
    </row>
    <row r="231" spans="1:65" s="2" customFormat="1" ht="19.2">
      <c r="A231" s="33"/>
      <c r="B231" s="34"/>
      <c r="C231" s="35"/>
      <c r="D231" s="199" t="s">
        <v>134</v>
      </c>
      <c r="E231" s="35"/>
      <c r="F231" s="200" t="s">
        <v>368</v>
      </c>
      <c r="G231" s="35"/>
      <c r="H231" s="35"/>
      <c r="I231" s="107"/>
      <c r="J231" s="35"/>
      <c r="K231" s="35"/>
      <c r="L231" s="38"/>
      <c r="M231" s="201"/>
      <c r="N231" s="202"/>
      <c r="O231" s="63"/>
      <c r="P231" s="63"/>
      <c r="Q231" s="63"/>
      <c r="R231" s="63"/>
      <c r="S231" s="63"/>
      <c r="T231" s="64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6" t="s">
        <v>134</v>
      </c>
      <c r="AU231" s="16" t="s">
        <v>82</v>
      </c>
    </row>
    <row r="232" spans="1:65" s="13" customFormat="1" ht="10.199999999999999">
      <c r="B232" s="203"/>
      <c r="C232" s="204"/>
      <c r="D232" s="199" t="s">
        <v>136</v>
      </c>
      <c r="E232" s="205" t="s">
        <v>19</v>
      </c>
      <c r="F232" s="206" t="s">
        <v>369</v>
      </c>
      <c r="G232" s="204"/>
      <c r="H232" s="207">
        <v>771.4</v>
      </c>
      <c r="I232" s="208"/>
      <c r="J232" s="204"/>
      <c r="K232" s="204"/>
      <c r="L232" s="209"/>
      <c r="M232" s="210"/>
      <c r="N232" s="211"/>
      <c r="O232" s="211"/>
      <c r="P232" s="211"/>
      <c r="Q232" s="211"/>
      <c r="R232" s="211"/>
      <c r="S232" s="211"/>
      <c r="T232" s="212"/>
      <c r="AT232" s="213" t="s">
        <v>136</v>
      </c>
      <c r="AU232" s="213" t="s">
        <v>82</v>
      </c>
      <c r="AV232" s="13" t="s">
        <v>82</v>
      </c>
      <c r="AW232" s="13" t="s">
        <v>33</v>
      </c>
      <c r="AX232" s="13" t="s">
        <v>72</v>
      </c>
      <c r="AY232" s="213" t="s">
        <v>125</v>
      </c>
    </row>
    <row r="233" spans="1:65" s="13" customFormat="1" ht="10.199999999999999">
      <c r="B233" s="203"/>
      <c r="C233" s="204"/>
      <c r="D233" s="199" t="s">
        <v>136</v>
      </c>
      <c r="E233" s="205" t="s">
        <v>19</v>
      </c>
      <c r="F233" s="206" t="s">
        <v>370</v>
      </c>
      <c r="G233" s="204"/>
      <c r="H233" s="207">
        <v>131.94999999999999</v>
      </c>
      <c r="I233" s="208"/>
      <c r="J233" s="204"/>
      <c r="K233" s="204"/>
      <c r="L233" s="209"/>
      <c r="M233" s="210"/>
      <c r="N233" s="211"/>
      <c r="O233" s="211"/>
      <c r="P233" s="211"/>
      <c r="Q233" s="211"/>
      <c r="R233" s="211"/>
      <c r="S233" s="211"/>
      <c r="T233" s="212"/>
      <c r="AT233" s="213" t="s">
        <v>136</v>
      </c>
      <c r="AU233" s="213" t="s">
        <v>82</v>
      </c>
      <c r="AV233" s="13" t="s">
        <v>82</v>
      </c>
      <c r="AW233" s="13" t="s">
        <v>33</v>
      </c>
      <c r="AX233" s="13" t="s">
        <v>72</v>
      </c>
      <c r="AY233" s="213" t="s">
        <v>125</v>
      </c>
    </row>
    <row r="234" spans="1:65" s="2" customFormat="1" ht="14.4" customHeight="1">
      <c r="A234" s="33"/>
      <c r="B234" s="34"/>
      <c r="C234" s="214" t="s">
        <v>371</v>
      </c>
      <c r="D234" s="214" t="s">
        <v>328</v>
      </c>
      <c r="E234" s="215" t="s">
        <v>372</v>
      </c>
      <c r="F234" s="216" t="s">
        <v>373</v>
      </c>
      <c r="G234" s="217" t="s">
        <v>374</v>
      </c>
      <c r="H234" s="218">
        <v>8.8490000000000002</v>
      </c>
      <c r="I234" s="219"/>
      <c r="J234" s="220">
        <f>ROUND(I234*H234,2)</f>
        <v>0</v>
      </c>
      <c r="K234" s="216" t="s">
        <v>19</v>
      </c>
      <c r="L234" s="221"/>
      <c r="M234" s="222" t="s">
        <v>19</v>
      </c>
      <c r="N234" s="223" t="s">
        <v>43</v>
      </c>
      <c r="O234" s="63"/>
      <c r="P234" s="195">
        <f>O234*H234</f>
        <v>0</v>
      </c>
      <c r="Q234" s="195">
        <v>1E-3</v>
      </c>
      <c r="R234" s="195">
        <f>Q234*H234</f>
        <v>8.849000000000001E-3</v>
      </c>
      <c r="S234" s="195">
        <v>0</v>
      </c>
      <c r="T234" s="196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97" t="s">
        <v>173</v>
      </c>
      <c r="AT234" s="197" t="s">
        <v>328</v>
      </c>
      <c r="AU234" s="197" t="s">
        <v>82</v>
      </c>
      <c r="AY234" s="16" t="s">
        <v>125</v>
      </c>
      <c r="BE234" s="198">
        <f>IF(N234="základní",J234,0)</f>
        <v>0</v>
      </c>
      <c r="BF234" s="198">
        <f>IF(N234="snížená",J234,0)</f>
        <v>0</v>
      </c>
      <c r="BG234" s="198">
        <f>IF(N234="zákl. přenesená",J234,0)</f>
        <v>0</v>
      </c>
      <c r="BH234" s="198">
        <f>IF(N234="sníž. přenesená",J234,0)</f>
        <v>0</v>
      </c>
      <c r="BI234" s="198">
        <f>IF(N234="nulová",J234,0)</f>
        <v>0</v>
      </c>
      <c r="BJ234" s="16" t="s">
        <v>79</v>
      </c>
      <c r="BK234" s="198">
        <f>ROUND(I234*H234,2)</f>
        <v>0</v>
      </c>
      <c r="BL234" s="16" t="s">
        <v>132</v>
      </c>
      <c r="BM234" s="197" t="s">
        <v>375</v>
      </c>
    </row>
    <row r="235" spans="1:65" s="2" customFormat="1" ht="10.199999999999999">
      <c r="A235" s="33"/>
      <c r="B235" s="34"/>
      <c r="C235" s="35"/>
      <c r="D235" s="199" t="s">
        <v>134</v>
      </c>
      <c r="E235" s="35"/>
      <c r="F235" s="200" t="s">
        <v>373</v>
      </c>
      <c r="G235" s="35"/>
      <c r="H235" s="35"/>
      <c r="I235" s="107"/>
      <c r="J235" s="35"/>
      <c r="K235" s="35"/>
      <c r="L235" s="38"/>
      <c r="M235" s="201"/>
      <c r="N235" s="202"/>
      <c r="O235" s="63"/>
      <c r="P235" s="63"/>
      <c r="Q235" s="63"/>
      <c r="R235" s="63"/>
      <c r="S235" s="63"/>
      <c r="T235" s="64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6" t="s">
        <v>134</v>
      </c>
      <c r="AU235" s="16" t="s">
        <v>82</v>
      </c>
    </row>
    <row r="236" spans="1:65" s="2" customFormat="1" ht="86.4">
      <c r="A236" s="33"/>
      <c r="B236" s="34"/>
      <c r="C236" s="35"/>
      <c r="D236" s="199" t="s">
        <v>376</v>
      </c>
      <c r="E236" s="35"/>
      <c r="F236" s="224" t="s">
        <v>377</v>
      </c>
      <c r="G236" s="35"/>
      <c r="H236" s="35"/>
      <c r="I236" s="107"/>
      <c r="J236" s="35"/>
      <c r="K236" s="35"/>
      <c r="L236" s="38"/>
      <c r="M236" s="201"/>
      <c r="N236" s="202"/>
      <c r="O236" s="63"/>
      <c r="P236" s="63"/>
      <c r="Q236" s="63"/>
      <c r="R236" s="63"/>
      <c r="S236" s="63"/>
      <c r="T236" s="64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6" t="s">
        <v>376</v>
      </c>
      <c r="AU236" s="16" t="s">
        <v>82</v>
      </c>
    </row>
    <row r="237" spans="1:65" s="13" customFormat="1" ht="10.199999999999999">
      <c r="B237" s="203"/>
      <c r="C237" s="204"/>
      <c r="D237" s="199" t="s">
        <v>136</v>
      </c>
      <c r="E237" s="205" t="s">
        <v>19</v>
      </c>
      <c r="F237" s="206" t="s">
        <v>378</v>
      </c>
      <c r="G237" s="204"/>
      <c r="H237" s="207">
        <v>8.8490000000000002</v>
      </c>
      <c r="I237" s="208"/>
      <c r="J237" s="204"/>
      <c r="K237" s="204"/>
      <c r="L237" s="209"/>
      <c r="M237" s="210"/>
      <c r="N237" s="211"/>
      <c r="O237" s="211"/>
      <c r="P237" s="211"/>
      <c r="Q237" s="211"/>
      <c r="R237" s="211"/>
      <c r="S237" s="211"/>
      <c r="T237" s="212"/>
      <c r="AT237" s="213" t="s">
        <v>136</v>
      </c>
      <c r="AU237" s="213" t="s">
        <v>82</v>
      </c>
      <c r="AV237" s="13" t="s">
        <v>82</v>
      </c>
      <c r="AW237" s="13" t="s">
        <v>33</v>
      </c>
      <c r="AX237" s="13" t="s">
        <v>79</v>
      </c>
      <c r="AY237" s="213" t="s">
        <v>125</v>
      </c>
    </row>
    <row r="238" spans="1:65" s="2" customFormat="1" ht="14.4" customHeight="1">
      <c r="A238" s="33"/>
      <c r="B238" s="34"/>
      <c r="C238" s="186" t="s">
        <v>379</v>
      </c>
      <c r="D238" s="186" t="s">
        <v>127</v>
      </c>
      <c r="E238" s="187" t="s">
        <v>380</v>
      </c>
      <c r="F238" s="188" t="s">
        <v>381</v>
      </c>
      <c r="G238" s="189" t="s">
        <v>130</v>
      </c>
      <c r="H238" s="190">
        <v>7736.2</v>
      </c>
      <c r="I238" s="191"/>
      <c r="J238" s="192">
        <f>ROUND(I238*H238,2)</f>
        <v>0</v>
      </c>
      <c r="K238" s="188" t="s">
        <v>131</v>
      </c>
      <c r="L238" s="38"/>
      <c r="M238" s="193" t="s">
        <v>19</v>
      </c>
      <c r="N238" s="194" t="s">
        <v>43</v>
      </c>
      <c r="O238" s="63"/>
      <c r="P238" s="195">
        <f>O238*H238</f>
        <v>0</v>
      </c>
      <c r="Q238" s="195">
        <v>0</v>
      </c>
      <c r="R238" s="195">
        <f>Q238*H238</f>
        <v>0</v>
      </c>
      <c r="S238" s="195">
        <v>0</v>
      </c>
      <c r="T238" s="196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97" t="s">
        <v>132</v>
      </c>
      <c r="AT238" s="197" t="s">
        <v>127</v>
      </c>
      <c r="AU238" s="197" t="s">
        <v>82</v>
      </c>
      <c r="AY238" s="16" t="s">
        <v>125</v>
      </c>
      <c r="BE238" s="198">
        <f>IF(N238="základní",J238,0)</f>
        <v>0</v>
      </c>
      <c r="BF238" s="198">
        <f>IF(N238="snížená",J238,0)</f>
        <v>0</v>
      </c>
      <c r="BG238" s="198">
        <f>IF(N238="zákl. přenesená",J238,0)</f>
        <v>0</v>
      </c>
      <c r="BH238" s="198">
        <f>IF(N238="sníž. přenesená",J238,0)</f>
        <v>0</v>
      </c>
      <c r="BI238" s="198">
        <f>IF(N238="nulová",J238,0)</f>
        <v>0</v>
      </c>
      <c r="BJ238" s="16" t="s">
        <v>79</v>
      </c>
      <c r="BK238" s="198">
        <f>ROUND(I238*H238,2)</f>
        <v>0</v>
      </c>
      <c r="BL238" s="16" t="s">
        <v>132</v>
      </c>
      <c r="BM238" s="197" t="s">
        <v>382</v>
      </c>
    </row>
    <row r="239" spans="1:65" s="2" customFormat="1" ht="10.199999999999999">
      <c r="A239" s="33"/>
      <c r="B239" s="34"/>
      <c r="C239" s="35"/>
      <c r="D239" s="199" t="s">
        <v>134</v>
      </c>
      <c r="E239" s="35"/>
      <c r="F239" s="200" t="s">
        <v>383</v>
      </c>
      <c r="G239" s="35"/>
      <c r="H239" s="35"/>
      <c r="I239" s="107"/>
      <c r="J239" s="35"/>
      <c r="K239" s="35"/>
      <c r="L239" s="38"/>
      <c r="M239" s="201"/>
      <c r="N239" s="202"/>
      <c r="O239" s="63"/>
      <c r="P239" s="63"/>
      <c r="Q239" s="63"/>
      <c r="R239" s="63"/>
      <c r="S239" s="63"/>
      <c r="T239" s="64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T239" s="16" t="s">
        <v>134</v>
      </c>
      <c r="AU239" s="16" t="s">
        <v>82</v>
      </c>
    </row>
    <row r="240" spans="1:65" s="13" customFormat="1" ht="10.199999999999999">
      <c r="B240" s="203"/>
      <c r="C240" s="204"/>
      <c r="D240" s="199" t="s">
        <v>136</v>
      </c>
      <c r="E240" s="205" t="s">
        <v>19</v>
      </c>
      <c r="F240" s="206" t="s">
        <v>384</v>
      </c>
      <c r="G240" s="204"/>
      <c r="H240" s="207">
        <v>6977.4</v>
      </c>
      <c r="I240" s="208"/>
      <c r="J240" s="204"/>
      <c r="K240" s="204"/>
      <c r="L240" s="209"/>
      <c r="M240" s="210"/>
      <c r="N240" s="211"/>
      <c r="O240" s="211"/>
      <c r="P240" s="211"/>
      <c r="Q240" s="211"/>
      <c r="R240" s="211"/>
      <c r="S240" s="211"/>
      <c r="T240" s="212"/>
      <c r="AT240" s="213" t="s">
        <v>136</v>
      </c>
      <c r="AU240" s="213" t="s">
        <v>82</v>
      </c>
      <c r="AV240" s="13" t="s">
        <v>82</v>
      </c>
      <c r="AW240" s="13" t="s">
        <v>33</v>
      </c>
      <c r="AX240" s="13" t="s">
        <v>72</v>
      </c>
      <c r="AY240" s="213" t="s">
        <v>125</v>
      </c>
    </row>
    <row r="241" spans="1:65" s="13" customFormat="1" ht="10.199999999999999">
      <c r="B241" s="203"/>
      <c r="C241" s="204"/>
      <c r="D241" s="199" t="s">
        <v>136</v>
      </c>
      <c r="E241" s="205" t="s">
        <v>19</v>
      </c>
      <c r="F241" s="206" t="s">
        <v>385</v>
      </c>
      <c r="G241" s="204"/>
      <c r="H241" s="207">
        <v>270.39999999999998</v>
      </c>
      <c r="I241" s="208"/>
      <c r="J241" s="204"/>
      <c r="K241" s="204"/>
      <c r="L241" s="209"/>
      <c r="M241" s="210"/>
      <c r="N241" s="211"/>
      <c r="O241" s="211"/>
      <c r="P241" s="211"/>
      <c r="Q241" s="211"/>
      <c r="R241" s="211"/>
      <c r="S241" s="211"/>
      <c r="T241" s="212"/>
      <c r="AT241" s="213" t="s">
        <v>136</v>
      </c>
      <c r="AU241" s="213" t="s">
        <v>82</v>
      </c>
      <c r="AV241" s="13" t="s">
        <v>82</v>
      </c>
      <c r="AW241" s="13" t="s">
        <v>33</v>
      </c>
      <c r="AX241" s="13" t="s">
        <v>72</v>
      </c>
      <c r="AY241" s="213" t="s">
        <v>125</v>
      </c>
    </row>
    <row r="242" spans="1:65" s="13" customFormat="1" ht="10.199999999999999">
      <c r="B242" s="203"/>
      <c r="C242" s="204"/>
      <c r="D242" s="199" t="s">
        <v>136</v>
      </c>
      <c r="E242" s="205" t="s">
        <v>19</v>
      </c>
      <c r="F242" s="206" t="s">
        <v>386</v>
      </c>
      <c r="G242" s="204"/>
      <c r="H242" s="207">
        <v>103.5</v>
      </c>
      <c r="I242" s="208"/>
      <c r="J242" s="204"/>
      <c r="K242" s="204"/>
      <c r="L242" s="209"/>
      <c r="M242" s="210"/>
      <c r="N242" s="211"/>
      <c r="O242" s="211"/>
      <c r="P242" s="211"/>
      <c r="Q242" s="211"/>
      <c r="R242" s="211"/>
      <c r="S242" s="211"/>
      <c r="T242" s="212"/>
      <c r="AT242" s="213" t="s">
        <v>136</v>
      </c>
      <c r="AU242" s="213" t="s">
        <v>82</v>
      </c>
      <c r="AV242" s="13" t="s">
        <v>82</v>
      </c>
      <c r="AW242" s="13" t="s">
        <v>33</v>
      </c>
      <c r="AX242" s="13" t="s">
        <v>72</v>
      </c>
      <c r="AY242" s="213" t="s">
        <v>125</v>
      </c>
    </row>
    <row r="243" spans="1:65" s="13" customFormat="1" ht="10.199999999999999">
      <c r="B243" s="203"/>
      <c r="C243" s="204"/>
      <c r="D243" s="199" t="s">
        <v>136</v>
      </c>
      <c r="E243" s="205" t="s">
        <v>19</v>
      </c>
      <c r="F243" s="206" t="s">
        <v>387</v>
      </c>
      <c r="G243" s="204"/>
      <c r="H243" s="207">
        <v>371.4</v>
      </c>
      <c r="I243" s="208"/>
      <c r="J243" s="204"/>
      <c r="K243" s="204"/>
      <c r="L243" s="209"/>
      <c r="M243" s="210"/>
      <c r="N243" s="211"/>
      <c r="O243" s="211"/>
      <c r="P243" s="211"/>
      <c r="Q243" s="211"/>
      <c r="R243" s="211"/>
      <c r="S243" s="211"/>
      <c r="T243" s="212"/>
      <c r="AT243" s="213" t="s">
        <v>136</v>
      </c>
      <c r="AU243" s="213" t="s">
        <v>82</v>
      </c>
      <c r="AV243" s="13" t="s">
        <v>82</v>
      </c>
      <c r="AW243" s="13" t="s">
        <v>33</v>
      </c>
      <c r="AX243" s="13" t="s">
        <v>72</v>
      </c>
      <c r="AY243" s="213" t="s">
        <v>125</v>
      </c>
    </row>
    <row r="244" spans="1:65" s="13" customFormat="1" ht="10.199999999999999">
      <c r="B244" s="203"/>
      <c r="C244" s="204"/>
      <c r="D244" s="199" t="s">
        <v>136</v>
      </c>
      <c r="E244" s="205" t="s">
        <v>19</v>
      </c>
      <c r="F244" s="206" t="s">
        <v>388</v>
      </c>
      <c r="G244" s="204"/>
      <c r="H244" s="207">
        <v>13.5</v>
      </c>
      <c r="I244" s="208"/>
      <c r="J244" s="204"/>
      <c r="K244" s="204"/>
      <c r="L244" s="209"/>
      <c r="M244" s="210"/>
      <c r="N244" s="211"/>
      <c r="O244" s="211"/>
      <c r="P244" s="211"/>
      <c r="Q244" s="211"/>
      <c r="R244" s="211"/>
      <c r="S244" s="211"/>
      <c r="T244" s="212"/>
      <c r="AT244" s="213" t="s">
        <v>136</v>
      </c>
      <c r="AU244" s="213" t="s">
        <v>82</v>
      </c>
      <c r="AV244" s="13" t="s">
        <v>82</v>
      </c>
      <c r="AW244" s="13" t="s">
        <v>33</v>
      </c>
      <c r="AX244" s="13" t="s">
        <v>72</v>
      </c>
      <c r="AY244" s="213" t="s">
        <v>125</v>
      </c>
    </row>
    <row r="245" spans="1:65" s="2" customFormat="1" ht="14.4" customHeight="1">
      <c r="A245" s="33"/>
      <c r="B245" s="34"/>
      <c r="C245" s="186" t="s">
        <v>389</v>
      </c>
      <c r="D245" s="186" t="s">
        <v>127</v>
      </c>
      <c r="E245" s="187" t="s">
        <v>390</v>
      </c>
      <c r="F245" s="188" t="s">
        <v>391</v>
      </c>
      <c r="G245" s="189" t="s">
        <v>130</v>
      </c>
      <c r="H245" s="190">
        <v>420.79</v>
      </c>
      <c r="I245" s="191"/>
      <c r="J245" s="192">
        <f>ROUND(I245*H245,2)</f>
        <v>0</v>
      </c>
      <c r="K245" s="188" t="s">
        <v>131</v>
      </c>
      <c r="L245" s="38"/>
      <c r="M245" s="193" t="s">
        <v>19</v>
      </c>
      <c r="N245" s="194" t="s">
        <v>43</v>
      </c>
      <c r="O245" s="63"/>
      <c r="P245" s="195">
        <f>O245*H245</f>
        <v>0</v>
      </c>
      <c r="Q245" s="195">
        <v>0</v>
      </c>
      <c r="R245" s="195">
        <f>Q245*H245</f>
        <v>0</v>
      </c>
      <c r="S245" s="195">
        <v>0</v>
      </c>
      <c r="T245" s="196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97" t="s">
        <v>132</v>
      </c>
      <c r="AT245" s="197" t="s">
        <v>127</v>
      </c>
      <c r="AU245" s="197" t="s">
        <v>82</v>
      </c>
      <c r="AY245" s="16" t="s">
        <v>125</v>
      </c>
      <c r="BE245" s="198">
        <f>IF(N245="základní",J245,0)</f>
        <v>0</v>
      </c>
      <c r="BF245" s="198">
        <f>IF(N245="snížená",J245,0)</f>
        <v>0</v>
      </c>
      <c r="BG245" s="198">
        <f>IF(N245="zákl. přenesená",J245,0)</f>
        <v>0</v>
      </c>
      <c r="BH245" s="198">
        <f>IF(N245="sníž. přenesená",J245,0)</f>
        <v>0</v>
      </c>
      <c r="BI245" s="198">
        <f>IF(N245="nulová",J245,0)</f>
        <v>0</v>
      </c>
      <c r="BJ245" s="16" t="s">
        <v>79</v>
      </c>
      <c r="BK245" s="198">
        <f>ROUND(I245*H245,2)</f>
        <v>0</v>
      </c>
      <c r="BL245" s="16" t="s">
        <v>132</v>
      </c>
      <c r="BM245" s="197" t="s">
        <v>392</v>
      </c>
    </row>
    <row r="246" spans="1:65" s="2" customFormat="1" ht="19.2">
      <c r="A246" s="33"/>
      <c r="B246" s="34"/>
      <c r="C246" s="35"/>
      <c r="D246" s="199" t="s">
        <v>134</v>
      </c>
      <c r="E246" s="35"/>
      <c r="F246" s="200" t="s">
        <v>393</v>
      </c>
      <c r="G246" s="35"/>
      <c r="H246" s="35"/>
      <c r="I246" s="107"/>
      <c r="J246" s="35"/>
      <c r="K246" s="35"/>
      <c r="L246" s="38"/>
      <c r="M246" s="201"/>
      <c r="N246" s="202"/>
      <c r="O246" s="63"/>
      <c r="P246" s="63"/>
      <c r="Q246" s="63"/>
      <c r="R246" s="63"/>
      <c r="S246" s="63"/>
      <c r="T246" s="64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6" t="s">
        <v>134</v>
      </c>
      <c r="AU246" s="16" t="s">
        <v>82</v>
      </c>
    </row>
    <row r="247" spans="1:65" s="13" customFormat="1" ht="10.199999999999999">
      <c r="B247" s="203"/>
      <c r="C247" s="204"/>
      <c r="D247" s="199" t="s">
        <v>136</v>
      </c>
      <c r="E247" s="205" t="s">
        <v>19</v>
      </c>
      <c r="F247" s="206" t="s">
        <v>394</v>
      </c>
      <c r="G247" s="204"/>
      <c r="H247" s="207">
        <v>359</v>
      </c>
      <c r="I247" s="208"/>
      <c r="J247" s="204"/>
      <c r="K247" s="204"/>
      <c r="L247" s="209"/>
      <c r="M247" s="210"/>
      <c r="N247" s="211"/>
      <c r="O247" s="211"/>
      <c r="P247" s="211"/>
      <c r="Q247" s="211"/>
      <c r="R247" s="211"/>
      <c r="S247" s="211"/>
      <c r="T247" s="212"/>
      <c r="AT247" s="213" t="s">
        <v>136</v>
      </c>
      <c r="AU247" s="213" t="s">
        <v>82</v>
      </c>
      <c r="AV247" s="13" t="s">
        <v>82</v>
      </c>
      <c r="AW247" s="13" t="s">
        <v>33</v>
      </c>
      <c r="AX247" s="13" t="s">
        <v>72</v>
      </c>
      <c r="AY247" s="213" t="s">
        <v>125</v>
      </c>
    </row>
    <row r="248" spans="1:65" s="13" customFormat="1" ht="10.199999999999999">
      <c r="B248" s="203"/>
      <c r="C248" s="204"/>
      <c r="D248" s="199" t="s">
        <v>136</v>
      </c>
      <c r="E248" s="205" t="s">
        <v>19</v>
      </c>
      <c r="F248" s="206" t="s">
        <v>395</v>
      </c>
      <c r="G248" s="204"/>
      <c r="H248" s="207">
        <v>61.79</v>
      </c>
      <c r="I248" s="208"/>
      <c r="J248" s="204"/>
      <c r="K248" s="204"/>
      <c r="L248" s="209"/>
      <c r="M248" s="210"/>
      <c r="N248" s="211"/>
      <c r="O248" s="211"/>
      <c r="P248" s="211"/>
      <c r="Q248" s="211"/>
      <c r="R248" s="211"/>
      <c r="S248" s="211"/>
      <c r="T248" s="212"/>
      <c r="AT248" s="213" t="s">
        <v>136</v>
      </c>
      <c r="AU248" s="213" t="s">
        <v>82</v>
      </c>
      <c r="AV248" s="13" t="s">
        <v>82</v>
      </c>
      <c r="AW248" s="13" t="s">
        <v>33</v>
      </c>
      <c r="AX248" s="13" t="s">
        <v>72</v>
      </c>
      <c r="AY248" s="213" t="s">
        <v>125</v>
      </c>
    </row>
    <row r="249" spans="1:65" s="2" customFormat="1" ht="14.4" customHeight="1">
      <c r="A249" s="33"/>
      <c r="B249" s="34"/>
      <c r="C249" s="186" t="s">
        <v>396</v>
      </c>
      <c r="D249" s="186" t="s">
        <v>127</v>
      </c>
      <c r="E249" s="187" t="s">
        <v>397</v>
      </c>
      <c r="F249" s="188" t="s">
        <v>398</v>
      </c>
      <c r="G249" s="189" t="s">
        <v>130</v>
      </c>
      <c r="H249" s="190">
        <v>544.35</v>
      </c>
      <c r="I249" s="191"/>
      <c r="J249" s="192">
        <f>ROUND(I249*H249,2)</f>
        <v>0</v>
      </c>
      <c r="K249" s="188" t="s">
        <v>131</v>
      </c>
      <c r="L249" s="38"/>
      <c r="M249" s="193" t="s">
        <v>19</v>
      </c>
      <c r="N249" s="194" t="s">
        <v>43</v>
      </c>
      <c r="O249" s="63"/>
      <c r="P249" s="195">
        <f>O249*H249</f>
        <v>0</v>
      </c>
      <c r="Q249" s="195">
        <v>0</v>
      </c>
      <c r="R249" s="195">
        <f>Q249*H249</f>
        <v>0</v>
      </c>
      <c r="S249" s="195">
        <v>0</v>
      </c>
      <c r="T249" s="196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97" t="s">
        <v>132</v>
      </c>
      <c r="AT249" s="197" t="s">
        <v>127</v>
      </c>
      <c r="AU249" s="197" t="s">
        <v>82</v>
      </c>
      <c r="AY249" s="16" t="s">
        <v>125</v>
      </c>
      <c r="BE249" s="198">
        <f>IF(N249="základní",J249,0)</f>
        <v>0</v>
      </c>
      <c r="BF249" s="198">
        <f>IF(N249="snížená",J249,0)</f>
        <v>0</v>
      </c>
      <c r="BG249" s="198">
        <f>IF(N249="zákl. přenesená",J249,0)</f>
        <v>0</v>
      </c>
      <c r="BH249" s="198">
        <f>IF(N249="sníž. přenesená",J249,0)</f>
        <v>0</v>
      </c>
      <c r="BI249" s="198">
        <f>IF(N249="nulová",J249,0)</f>
        <v>0</v>
      </c>
      <c r="BJ249" s="16" t="s">
        <v>79</v>
      </c>
      <c r="BK249" s="198">
        <f>ROUND(I249*H249,2)</f>
        <v>0</v>
      </c>
      <c r="BL249" s="16" t="s">
        <v>132</v>
      </c>
      <c r="BM249" s="197" t="s">
        <v>399</v>
      </c>
    </row>
    <row r="250" spans="1:65" s="2" customFormat="1" ht="19.2">
      <c r="A250" s="33"/>
      <c r="B250" s="34"/>
      <c r="C250" s="35"/>
      <c r="D250" s="199" t="s">
        <v>134</v>
      </c>
      <c r="E250" s="35"/>
      <c r="F250" s="200" t="s">
        <v>400</v>
      </c>
      <c r="G250" s="35"/>
      <c r="H250" s="35"/>
      <c r="I250" s="107"/>
      <c r="J250" s="35"/>
      <c r="K250" s="35"/>
      <c r="L250" s="38"/>
      <c r="M250" s="201"/>
      <c r="N250" s="202"/>
      <c r="O250" s="63"/>
      <c r="P250" s="63"/>
      <c r="Q250" s="63"/>
      <c r="R250" s="63"/>
      <c r="S250" s="63"/>
      <c r="T250" s="64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6" t="s">
        <v>134</v>
      </c>
      <c r="AU250" s="16" t="s">
        <v>82</v>
      </c>
    </row>
    <row r="251" spans="1:65" s="13" customFormat="1" ht="10.199999999999999">
      <c r="B251" s="203"/>
      <c r="C251" s="204"/>
      <c r="D251" s="199" t="s">
        <v>136</v>
      </c>
      <c r="E251" s="205" t="s">
        <v>19</v>
      </c>
      <c r="F251" s="206" t="s">
        <v>401</v>
      </c>
      <c r="G251" s="204"/>
      <c r="H251" s="207">
        <v>412.4</v>
      </c>
      <c r="I251" s="208"/>
      <c r="J251" s="204"/>
      <c r="K251" s="204"/>
      <c r="L251" s="209"/>
      <c r="M251" s="210"/>
      <c r="N251" s="211"/>
      <c r="O251" s="211"/>
      <c r="P251" s="211"/>
      <c r="Q251" s="211"/>
      <c r="R251" s="211"/>
      <c r="S251" s="211"/>
      <c r="T251" s="212"/>
      <c r="AT251" s="213" t="s">
        <v>136</v>
      </c>
      <c r="AU251" s="213" t="s">
        <v>82</v>
      </c>
      <c r="AV251" s="13" t="s">
        <v>82</v>
      </c>
      <c r="AW251" s="13" t="s">
        <v>33</v>
      </c>
      <c r="AX251" s="13" t="s">
        <v>72</v>
      </c>
      <c r="AY251" s="213" t="s">
        <v>125</v>
      </c>
    </row>
    <row r="252" spans="1:65" s="13" customFormat="1" ht="10.199999999999999">
      <c r="B252" s="203"/>
      <c r="C252" s="204"/>
      <c r="D252" s="199" t="s">
        <v>136</v>
      </c>
      <c r="E252" s="205" t="s">
        <v>19</v>
      </c>
      <c r="F252" s="206" t="s">
        <v>370</v>
      </c>
      <c r="G252" s="204"/>
      <c r="H252" s="207">
        <v>131.94999999999999</v>
      </c>
      <c r="I252" s="208"/>
      <c r="J252" s="204"/>
      <c r="K252" s="204"/>
      <c r="L252" s="209"/>
      <c r="M252" s="210"/>
      <c r="N252" s="211"/>
      <c r="O252" s="211"/>
      <c r="P252" s="211"/>
      <c r="Q252" s="211"/>
      <c r="R252" s="211"/>
      <c r="S252" s="211"/>
      <c r="T252" s="212"/>
      <c r="AT252" s="213" t="s">
        <v>136</v>
      </c>
      <c r="AU252" s="213" t="s">
        <v>82</v>
      </c>
      <c r="AV252" s="13" t="s">
        <v>82</v>
      </c>
      <c r="AW252" s="13" t="s">
        <v>33</v>
      </c>
      <c r="AX252" s="13" t="s">
        <v>72</v>
      </c>
      <c r="AY252" s="213" t="s">
        <v>125</v>
      </c>
    </row>
    <row r="253" spans="1:65" s="2" customFormat="1" ht="14.4" customHeight="1">
      <c r="A253" s="33"/>
      <c r="B253" s="34"/>
      <c r="C253" s="186" t="s">
        <v>402</v>
      </c>
      <c r="D253" s="186" t="s">
        <v>127</v>
      </c>
      <c r="E253" s="187" t="s">
        <v>403</v>
      </c>
      <c r="F253" s="188" t="s">
        <v>404</v>
      </c>
      <c r="G253" s="189" t="s">
        <v>130</v>
      </c>
      <c r="H253" s="190">
        <v>131.94999999999999</v>
      </c>
      <c r="I253" s="191"/>
      <c r="J253" s="192">
        <f>ROUND(I253*H253,2)</f>
        <v>0</v>
      </c>
      <c r="K253" s="188" t="s">
        <v>131</v>
      </c>
      <c r="L253" s="38"/>
      <c r="M253" s="193" t="s">
        <v>19</v>
      </c>
      <c r="N253" s="194" t="s">
        <v>43</v>
      </c>
      <c r="O253" s="63"/>
      <c r="P253" s="195">
        <f>O253*H253</f>
        <v>0</v>
      </c>
      <c r="Q253" s="195">
        <v>0</v>
      </c>
      <c r="R253" s="195">
        <f>Q253*H253</f>
        <v>0</v>
      </c>
      <c r="S253" s="195">
        <v>0</v>
      </c>
      <c r="T253" s="196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97" t="s">
        <v>132</v>
      </c>
      <c r="AT253" s="197" t="s">
        <v>127</v>
      </c>
      <c r="AU253" s="197" t="s">
        <v>82</v>
      </c>
      <c r="AY253" s="16" t="s">
        <v>125</v>
      </c>
      <c r="BE253" s="198">
        <f>IF(N253="základní",J253,0)</f>
        <v>0</v>
      </c>
      <c r="BF253" s="198">
        <f>IF(N253="snížená",J253,0)</f>
        <v>0</v>
      </c>
      <c r="BG253" s="198">
        <f>IF(N253="zákl. přenesená",J253,0)</f>
        <v>0</v>
      </c>
      <c r="BH253" s="198">
        <f>IF(N253="sníž. přenesená",J253,0)</f>
        <v>0</v>
      </c>
      <c r="BI253" s="198">
        <f>IF(N253="nulová",J253,0)</f>
        <v>0</v>
      </c>
      <c r="BJ253" s="16" t="s">
        <v>79</v>
      </c>
      <c r="BK253" s="198">
        <f>ROUND(I253*H253,2)</f>
        <v>0</v>
      </c>
      <c r="BL253" s="16" t="s">
        <v>132</v>
      </c>
      <c r="BM253" s="197" t="s">
        <v>405</v>
      </c>
    </row>
    <row r="254" spans="1:65" s="2" customFormat="1" ht="19.2">
      <c r="A254" s="33"/>
      <c r="B254" s="34"/>
      <c r="C254" s="35"/>
      <c r="D254" s="199" t="s">
        <v>134</v>
      </c>
      <c r="E254" s="35"/>
      <c r="F254" s="200" t="s">
        <v>406</v>
      </c>
      <c r="G254" s="35"/>
      <c r="H254" s="35"/>
      <c r="I254" s="107"/>
      <c r="J254" s="35"/>
      <c r="K254" s="35"/>
      <c r="L254" s="38"/>
      <c r="M254" s="201"/>
      <c r="N254" s="202"/>
      <c r="O254" s="63"/>
      <c r="P254" s="63"/>
      <c r="Q254" s="63"/>
      <c r="R254" s="63"/>
      <c r="S254" s="63"/>
      <c r="T254" s="64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T254" s="16" t="s">
        <v>134</v>
      </c>
      <c r="AU254" s="16" t="s">
        <v>82</v>
      </c>
    </row>
    <row r="255" spans="1:65" s="13" customFormat="1" ht="10.199999999999999">
      <c r="B255" s="203"/>
      <c r="C255" s="204"/>
      <c r="D255" s="199" t="s">
        <v>136</v>
      </c>
      <c r="E255" s="205" t="s">
        <v>19</v>
      </c>
      <c r="F255" s="206" t="s">
        <v>370</v>
      </c>
      <c r="G255" s="204"/>
      <c r="H255" s="207">
        <v>131.94999999999999</v>
      </c>
      <c r="I255" s="208"/>
      <c r="J255" s="204"/>
      <c r="K255" s="204"/>
      <c r="L255" s="209"/>
      <c r="M255" s="210"/>
      <c r="N255" s="211"/>
      <c r="O255" s="211"/>
      <c r="P255" s="211"/>
      <c r="Q255" s="211"/>
      <c r="R255" s="211"/>
      <c r="S255" s="211"/>
      <c r="T255" s="212"/>
      <c r="AT255" s="213" t="s">
        <v>136</v>
      </c>
      <c r="AU255" s="213" t="s">
        <v>82</v>
      </c>
      <c r="AV255" s="13" t="s">
        <v>82</v>
      </c>
      <c r="AW255" s="13" t="s">
        <v>33</v>
      </c>
      <c r="AX255" s="13" t="s">
        <v>79</v>
      </c>
      <c r="AY255" s="213" t="s">
        <v>125</v>
      </c>
    </row>
    <row r="256" spans="1:65" s="2" customFormat="1" ht="14.4" customHeight="1">
      <c r="A256" s="33"/>
      <c r="B256" s="34"/>
      <c r="C256" s="186" t="s">
        <v>407</v>
      </c>
      <c r="D256" s="186" t="s">
        <v>127</v>
      </c>
      <c r="E256" s="187" t="s">
        <v>408</v>
      </c>
      <c r="F256" s="188" t="s">
        <v>409</v>
      </c>
      <c r="G256" s="189" t="s">
        <v>130</v>
      </c>
      <c r="H256" s="190">
        <v>771.4</v>
      </c>
      <c r="I256" s="191"/>
      <c r="J256" s="192">
        <f>ROUND(I256*H256,2)</f>
        <v>0</v>
      </c>
      <c r="K256" s="188" t="s">
        <v>131</v>
      </c>
      <c r="L256" s="38"/>
      <c r="M256" s="193" t="s">
        <v>19</v>
      </c>
      <c r="N256" s="194" t="s">
        <v>43</v>
      </c>
      <c r="O256" s="63"/>
      <c r="P256" s="195">
        <f>O256*H256</f>
        <v>0</v>
      </c>
      <c r="Q256" s="195">
        <v>0</v>
      </c>
      <c r="R256" s="195">
        <f>Q256*H256</f>
        <v>0</v>
      </c>
      <c r="S256" s="195">
        <v>0</v>
      </c>
      <c r="T256" s="196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97" t="s">
        <v>132</v>
      </c>
      <c r="AT256" s="197" t="s">
        <v>127</v>
      </c>
      <c r="AU256" s="197" t="s">
        <v>82</v>
      </c>
      <c r="AY256" s="16" t="s">
        <v>125</v>
      </c>
      <c r="BE256" s="198">
        <f>IF(N256="základní",J256,0)</f>
        <v>0</v>
      </c>
      <c r="BF256" s="198">
        <f>IF(N256="snížená",J256,0)</f>
        <v>0</v>
      </c>
      <c r="BG256" s="198">
        <f>IF(N256="zákl. přenesená",J256,0)</f>
        <v>0</v>
      </c>
      <c r="BH256" s="198">
        <f>IF(N256="sníž. přenesená",J256,0)</f>
        <v>0</v>
      </c>
      <c r="BI256" s="198">
        <f>IF(N256="nulová",J256,0)</f>
        <v>0</v>
      </c>
      <c r="BJ256" s="16" t="s">
        <v>79</v>
      </c>
      <c r="BK256" s="198">
        <f>ROUND(I256*H256,2)</f>
        <v>0</v>
      </c>
      <c r="BL256" s="16" t="s">
        <v>132</v>
      </c>
      <c r="BM256" s="197" t="s">
        <v>410</v>
      </c>
    </row>
    <row r="257" spans="1:65" s="2" customFormat="1" ht="19.2">
      <c r="A257" s="33"/>
      <c r="B257" s="34"/>
      <c r="C257" s="35"/>
      <c r="D257" s="199" t="s">
        <v>134</v>
      </c>
      <c r="E257" s="35"/>
      <c r="F257" s="200" t="s">
        <v>411</v>
      </c>
      <c r="G257" s="35"/>
      <c r="H257" s="35"/>
      <c r="I257" s="107"/>
      <c r="J257" s="35"/>
      <c r="K257" s="35"/>
      <c r="L257" s="38"/>
      <c r="M257" s="201"/>
      <c r="N257" s="202"/>
      <c r="O257" s="63"/>
      <c r="P257" s="63"/>
      <c r="Q257" s="63"/>
      <c r="R257" s="63"/>
      <c r="S257" s="63"/>
      <c r="T257" s="64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T257" s="16" t="s">
        <v>134</v>
      </c>
      <c r="AU257" s="16" t="s">
        <v>82</v>
      </c>
    </row>
    <row r="258" spans="1:65" s="13" customFormat="1" ht="10.199999999999999">
      <c r="B258" s="203"/>
      <c r="C258" s="204"/>
      <c r="D258" s="199" t="s">
        <v>136</v>
      </c>
      <c r="E258" s="205" t="s">
        <v>19</v>
      </c>
      <c r="F258" s="206" t="s">
        <v>369</v>
      </c>
      <c r="G258" s="204"/>
      <c r="H258" s="207">
        <v>771.4</v>
      </c>
      <c r="I258" s="208"/>
      <c r="J258" s="204"/>
      <c r="K258" s="204"/>
      <c r="L258" s="209"/>
      <c r="M258" s="210"/>
      <c r="N258" s="211"/>
      <c r="O258" s="211"/>
      <c r="P258" s="211"/>
      <c r="Q258" s="211"/>
      <c r="R258" s="211"/>
      <c r="S258" s="211"/>
      <c r="T258" s="212"/>
      <c r="AT258" s="213" t="s">
        <v>136</v>
      </c>
      <c r="AU258" s="213" t="s">
        <v>82</v>
      </c>
      <c r="AV258" s="13" t="s">
        <v>82</v>
      </c>
      <c r="AW258" s="13" t="s">
        <v>33</v>
      </c>
      <c r="AX258" s="13" t="s">
        <v>79</v>
      </c>
      <c r="AY258" s="213" t="s">
        <v>125</v>
      </c>
    </row>
    <row r="259" spans="1:65" s="2" customFormat="1" ht="14.4" customHeight="1">
      <c r="A259" s="33"/>
      <c r="B259" s="34"/>
      <c r="C259" s="186" t="s">
        <v>412</v>
      </c>
      <c r="D259" s="186" t="s">
        <v>127</v>
      </c>
      <c r="E259" s="187" t="s">
        <v>413</v>
      </c>
      <c r="F259" s="188" t="s">
        <v>414</v>
      </c>
      <c r="G259" s="189" t="s">
        <v>145</v>
      </c>
      <c r="H259" s="190">
        <v>20</v>
      </c>
      <c r="I259" s="191"/>
      <c r="J259" s="192">
        <f>ROUND(I259*H259,2)</f>
        <v>0</v>
      </c>
      <c r="K259" s="188" t="s">
        <v>131</v>
      </c>
      <c r="L259" s="38"/>
      <c r="M259" s="193" t="s">
        <v>19</v>
      </c>
      <c r="N259" s="194" t="s">
        <v>43</v>
      </c>
      <c r="O259" s="63"/>
      <c r="P259" s="195">
        <f>O259*H259</f>
        <v>0</v>
      </c>
      <c r="Q259" s="195">
        <v>0</v>
      </c>
      <c r="R259" s="195">
        <f>Q259*H259</f>
        <v>0</v>
      </c>
      <c r="S259" s="195">
        <v>0</v>
      </c>
      <c r="T259" s="196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97" t="s">
        <v>132</v>
      </c>
      <c r="AT259" s="197" t="s">
        <v>127</v>
      </c>
      <c r="AU259" s="197" t="s">
        <v>82</v>
      </c>
      <c r="AY259" s="16" t="s">
        <v>125</v>
      </c>
      <c r="BE259" s="198">
        <f>IF(N259="základní",J259,0)</f>
        <v>0</v>
      </c>
      <c r="BF259" s="198">
        <f>IF(N259="snížená",J259,0)</f>
        <v>0</v>
      </c>
      <c r="BG259" s="198">
        <f>IF(N259="zákl. přenesená",J259,0)</f>
        <v>0</v>
      </c>
      <c r="BH259" s="198">
        <f>IF(N259="sníž. přenesená",J259,0)</f>
        <v>0</v>
      </c>
      <c r="BI259" s="198">
        <f>IF(N259="nulová",J259,0)</f>
        <v>0</v>
      </c>
      <c r="BJ259" s="16" t="s">
        <v>79</v>
      </c>
      <c r="BK259" s="198">
        <f>ROUND(I259*H259,2)</f>
        <v>0</v>
      </c>
      <c r="BL259" s="16" t="s">
        <v>132</v>
      </c>
      <c r="BM259" s="197" t="s">
        <v>415</v>
      </c>
    </row>
    <row r="260" spans="1:65" s="2" customFormat="1" ht="10.199999999999999">
      <c r="A260" s="33"/>
      <c r="B260" s="34"/>
      <c r="C260" s="35"/>
      <c r="D260" s="199" t="s">
        <v>134</v>
      </c>
      <c r="E260" s="35"/>
      <c r="F260" s="200" t="s">
        <v>416</v>
      </c>
      <c r="G260" s="35"/>
      <c r="H260" s="35"/>
      <c r="I260" s="107"/>
      <c r="J260" s="35"/>
      <c r="K260" s="35"/>
      <c r="L260" s="38"/>
      <c r="M260" s="201"/>
      <c r="N260" s="202"/>
      <c r="O260" s="63"/>
      <c r="P260" s="63"/>
      <c r="Q260" s="63"/>
      <c r="R260" s="63"/>
      <c r="S260" s="63"/>
      <c r="T260" s="64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T260" s="16" t="s">
        <v>134</v>
      </c>
      <c r="AU260" s="16" t="s">
        <v>82</v>
      </c>
    </row>
    <row r="261" spans="1:65" s="13" customFormat="1" ht="10.199999999999999">
      <c r="B261" s="203"/>
      <c r="C261" s="204"/>
      <c r="D261" s="199" t="s">
        <v>136</v>
      </c>
      <c r="E261" s="205" t="s">
        <v>19</v>
      </c>
      <c r="F261" s="206" t="s">
        <v>417</v>
      </c>
      <c r="G261" s="204"/>
      <c r="H261" s="207">
        <v>20</v>
      </c>
      <c r="I261" s="208"/>
      <c r="J261" s="204"/>
      <c r="K261" s="204"/>
      <c r="L261" s="209"/>
      <c r="M261" s="210"/>
      <c r="N261" s="211"/>
      <c r="O261" s="211"/>
      <c r="P261" s="211"/>
      <c r="Q261" s="211"/>
      <c r="R261" s="211"/>
      <c r="S261" s="211"/>
      <c r="T261" s="212"/>
      <c r="AT261" s="213" t="s">
        <v>136</v>
      </c>
      <c r="AU261" s="213" t="s">
        <v>82</v>
      </c>
      <c r="AV261" s="13" t="s">
        <v>82</v>
      </c>
      <c r="AW261" s="13" t="s">
        <v>33</v>
      </c>
      <c r="AX261" s="13" t="s">
        <v>79</v>
      </c>
      <c r="AY261" s="213" t="s">
        <v>125</v>
      </c>
    </row>
    <row r="262" spans="1:65" s="12" customFormat="1" ht="22.8" customHeight="1">
      <c r="B262" s="170"/>
      <c r="C262" s="171"/>
      <c r="D262" s="172" t="s">
        <v>71</v>
      </c>
      <c r="E262" s="184" t="s">
        <v>82</v>
      </c>
      <c r="F262" s="184" t="s">
        <v>418</v>
      </c>
      <c r="G262" s="171"/>
      <c r="H262" s="171"/>
      <c r="I262" s="174"/>
      <c r="J262" s="185">
        <f>BK262</f>
        <v>0</v>
      </c>
      <c r="K262" s="171"/>
      <c r="L262" s="176"/>
      <c r="M262" s="177"/>
      <c r="N262" s="178"/>
      <c r="O262" s="178"/>
      <c r="P262" s="179">
        <f>SUM(P263:P305)</f>
        <v>0</v>
      </c>
      <c r="Q262" s="178"/>
      <c r="R262" s="179">
        <f>SUM(R263:R305)</f>
        <v>56.580305180000003</v>
      </c>
      <c r="S262" s="178"/>
      <c r="T262" s="180">
        <f>SUM(T263:T305)</f>
        <v>0</v>
      </c>
      <c r="AR262" s="181" t="s">
        <v>79</v>
      </c>
      <c r="AT262" s="182" t="s">
        <v>71</v>
      </c>
      <c r="AU262" s="182" t="s">
        <v>79</v>
      </c>
      <c r="AY262" s="181" t="s">
        <v>125</v>
      </c>
      <c r="BK262" s="183">
        <f>SUM(BK263:BK305)</f>
        <v>0</v>
      </c>
    </row>
    <row r="263" spans="1:65" s="2" customFormat="1" ht="14.4" customHeight="1">
      <c r="A263" s="33"/>
      <c r="B263" s="34"/>
      <c r="C263" s="186" t="s">
        <v>419</v>
      </c>
      <c r="D263" s="186" t="s">
        <v>127</v>
      </c>
      <c r="E263" s="187" t="s">
        <v>420</v>
      </c>
      <c r="F263" s="188" t="s">
        <v>421</v>
      </c>
      <c r="G263" s="189" t="s">
        <v>176</v>
      </c>
      <c r="H263" s="190">
        <v>13.02</v>
      </c>
      <c r="I263" s="191"/>
      <c r="J263" s="192">
        <f>ROUND(I263*H263,2)</f>
        <v>0</v>
      </c>
      <c r="K263" s="188" t="s">
        <v>131</v>
      </c>
      <c r="L263" s="38"/>
      <c r="M263" s="193" t="s">
        <v>19</v>
      </c>
      <c r="N263" s="194" t="s">
        <v>43</v>
      </c>
      <c r="O263" s="63"/>
      <c r="P263" s="195">
        <f>O263*H263</f>
        <v>0</v>
      </c>
      <c r="Q263" s="195">
        <v>1.63</v>
      </c>
      <c r="R263" s="195">
        <f>Q263*H263</f>
        <v>21.222599999999996</v>
      </c>
      <c r="S263" s="195">
        <v>0</v>
      </c>
      <c r="T263" s="196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97" t="s">
        <v>132</v>
      </c>
      <c r="AT263" s="197" t="s">
        <v>127</v>
      </c>
      <c r="AU263" s="197" t="s">
        <v>82</v>
      </c>
      <c r="AY263" s="16" t="s">
        <v>125</v>
      </c>
      <c r="BE263" s="198">
        <f>IF(N263="základní",J263,0)</f>
        <v>0</v>
      </c>
      <c r="BF263" s="198">
        <f>IF(N263="snížená",J263,0)</f>
        <v>0</v>
      </c>
      <c r="BG263" s="198">
        <f>IF(N263="zákl. přenesená",J263,0)</f>
        <v>0</v>
      </c>
      <c r="BH263" s="198">
        <f>IF(N263="sníž. přenesená",J263,0)</f>
        <v>0</v>
      </c>
      <c r="BI263" s="198">
        <f>IF(N263="nulová",J263,0)</f>
        <v>0</v>
      </c>
      <c r="BJ263" s="16" t="s">
        <v>79</v>
      </c>
      <c r="BK263" s="198">
        <f>ROUND(I263*H263,2)</f>
        <v>0</v>
      </c>
      <c r="BL263" s="16" t="s">
        <v>132</v>
      </c>
      <c r="BM263" s="197" t="s">
        <v>422</v>
      </c>
    </row>
    <row r="264" spans="1:65" s="2" customFormat="1" ht="19.2">
      <c r="A264" s="33"/>
      <c r="B264" s="34"/>
      <c r="C264" s="35"/>
      <c r="D264" s="199" t="s">
        <v>134</v>
      </c>
      <c r="E264" s="35"/>
      <c r="F264" s="200" t="s">
        <v>423</v>
      </c>
      <c r="G264" s="35"/>
      <c r="H264" s="35"/>
      <c r="I264" s="107"/>
      <c r="J264" s="35"/>
      <c r="K264" s="35"/>
      <c r="L264" s="38"/>
      <c r="M264" s="201"/>
      <c r="N264" s="202"/>
      <c r="O264" s="63"/>
      <c r="P264" s="63"/>
      <c r="Q264" s="63"/>
      <c r="R264" s="63"/>
      <c r="S264" s="63"/>
      <c r="T264" s="64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6" t="s">
        <v>134</v>
      </c>
      <c r="AU264" s="16" t="s">
        <v>82</v>
      </c>
    </row>
    <row r="265" spans="1:65" s="2" customFormat="1" ht="38.4">
      <c r="A265" s="33"/>
      <c r="B265" s="34"/>
      <c r="C265" s="35"/>
      <c r="D265" s="199" t="s">
        <v>376</v>
      </c>
      <c r="E265" s="35"/>
      <c r="F265" s="224" t="s">
        <v>424</v>
      </c>
      <c r="G265" s="35"/>
      <c r="H265" s="35"/>
      <c r="I265" s="107"/>
      <c r="J265" s="35"/>
      <c r="K265" s="35"/>
      <c r="L265" s="38"/>
      <c r="M265" s="201"/>
      <c r="N265" s="202"/>
      <c r="O265" s="63"/>
      <c r="P265" s="63"/>
      <c r="Q265" s="63"/>
      <c r="R265" s="63"/>
      <c r="S265" s="63"/>
      <c r="T265" s="64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T265" s="16" t="s">
        <v>376</v>
      </c>
      <c r="AU265" s="16" t="s">
        <v>82</v>
      </c>
    </row>
    <row r="266" spans="1:65" s="13" customFormat="1" ht="10.199999999999999">
      <c r="B266" s="203"/>
      <c r="C266" s="204"/>
      <c r="D266" s="199" t="s">
        <v>136</v>
      </c>
      <c r="E266" s="205" t="s">
        <v>19</v>
      </c>
      <c r="F266" s="206" t="s">
        <v>425</v>
      </c>
      <c r="G266" s="204"/>
      <c r="H266" s="207">
        <v>4.32</v>
      </c>
      <c r="I266" s="208"/>
      <c r="J266" s="204"/>
      <c r="K266" s="204"/>
      <c r="L266" s="209"/>
      <c r="M266" s="210"/>
      <c r="N266" s="211"/>
      <c r="O266" s="211"/>
      <c r="P266" s="211"/>
      <c r="Q266" s="211"/>
      <c r="R266" s="211"/>
      <c r="S266" s="211"/>
      <c r="T266" s="212"/>
      <c r="AT266" s="213" t="s">
        <v>136</v>
      </c>
      <c r="AU266" s="213" t="s">
        <v>82</v>
      </c>
      <c r="AV266" s="13" t="s">
        <v>82</v>
      </c>
      <c r="AW266" s="13" t="s">
        <v>33</v>
      </c>
      <c r="AX266" s="13" t="s">
        <v>72</v>
      </c>
      <c r="AY266" s="213" t="s">
        <v>125</v>
      </c>
    </row>
    <row r="267" spans="1:65" s="13" customFormat="1" ht="10.199999999999999">
      <c r="B267" s="203"/>
      <c r="C267" s="204"/>
      <c r="D267" s="199" t="s">
        <v>136</v>
      </c>
      <c r="E267" s="205" t="s">
        <v>19</v>
      </c>
      <c r="F267" s="206" t="s">
        <v>217</v>
      </c>
      <c r="G267" s="204"/>
      <c r="H267" s="207">
        <v>8.6999999999999993</v>
      </c>
      <c r="I267" s="208"/>
      <c r="J267" s="204"/>
      <c r="K267" s="204"/>
      <c r="L267" s="209"/>
      <c r="M267" s="210"/>
      <c r="N267" s="211"/>
      <c r="O267" s="211"/>
      <c r="P267" s="211"/>
      <c r="Q267" s="211"/>
      <c r="R267" s="211"/>
      <c r="S267" s="211"/>
      <c r="T267" s="212"/>
      <c r="AT267" s="213" t="s">
        <v>136</v>
      </c>
      <c r="AU267" s="213" t="s">
        <v>82</v>
      </c>
      <c r="AV267" s="13" t="s">
        <v>82</v>
      </c>
      <c r="AW267" s="13" t="s">
        <v>33</v>
      </c>
      <c r="AX267" s="13" t="s">
        <v>72</v>
      </c>
      <c r="AY267" s="213" t="s">
        <v>125</v>
      </c>
    </row>
    <row r="268" spans="1:65" s="2" customFormat="1" ht="21.6" customHeight="1">
      <c r="A268" s="33"/>
      <c r="B268" s="34"/>
      <c r="C268" s="186" t="s">
        <v>426</v>
      </c>
      <c r="D268" s="186" t="s">
        <v>127</v>
      </c>
      <c r="E268" s="187" t="s">
        <v>427</v>
      </c>
      <c r="F268" s="188" t="s">
        <v>428</v>
      </c>
      <c r="G268" s="189" t="s">
        <v>130</v>
      </c>
      <c r="H268" s="190">
        <v>57.6</v>
      </c>
      <c r="I268" s="191"/>
      <c r="J268" s="192">
        <f>ROUND(I268*H268,2)</f>
        <v>0</v>
      </c>
      <c r="K268" s="188" t="s">
        <v>131</v>
      </c>
      <c r="L268" s="38"/>
      <c r="M268" s="193" t="s">
        <v>19</v>
      </c>
      <c r="N268" s="194" t="s">
        <v>43</v>
      </c>
      <c r="O268" s="63"/>
      <c r="P268" s="195">
        <f>O268*H268</f>
        <v>0</v>
      </c>
      <c r="Q268" s="195">
        <v>3.1E-4</v>
      </c>
      <c r="R268" s="195">
        <f>Q268*H268</f>
        <v>1.7856E-2</v>
      </c>
      <c r="S268" s="195">
        <v>0</v>
      </c>
      <c r="T268" s="196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97" t="s">
        <v>132</v>
      </c>
      <c r="AT268" s="197" t="s">
        <v>127</v>
      </c>
      <c r="AU268" s="197" t="s">
        <v>82</v>
      </c>
      <c r="AY268" s="16" t="s">
        <v>125</v>
      </c>
      <c r="BE268" s="198">
        <f>IF(N268="základní",J268,0)</f>
        <v>0</v>
      </c>
      <c r="BF268" s="198">
        <f>IF(N268="snížená",J268,0)</f>
        <v>0</v>
      </c>
      <c r="BG268" s="198">
        <f>IF(N268="zákl. přenesená",J268,0)</f>
        <v>0</v>
      </c>
      <c r="BH268" s="198">
        <f>IF(N268="sníž. přenesená",J268,0)</f>
        <v>0</v>
      </c>
      <c r="BI268" s="198">
        <f>IF(N268="nulová",J268,0)</f>
        <v>0</v>
      </c>
      <c r="BJ268" s="16" t="s">
        <v>79</v>
      </c>
      <c r="BK268" s="198">
        <f>ROUND(I268*H268,2)</f>
        <v>0</v>
      </c>
      <c r="BL268" s="16" t="s">
        <v>132</v>
      </c>
      <c r="BM268" s="197" t="s">
        <v>429</v>
      </c>
    </row>
    <row r="269" spans="1:65" s="2" customFormat="1" ht="19.2">
      <c r="A269" s="33"/>
      <c r="B269" s="34"/>
      <c r="C269" s="35"/>
      <c r="D269" s="199" t="s">
        <v>134</v>
      </c>
      <c r="E269" s="35"/>
      <c r="F269" s="200" t="s">
        <v>430</v>
      </c>
      <c r="G269" s="35"/>
      <c r="H269" s="35"/>
      <c r="I269" s="107"/>
      <c r="J269" s="35"/>
      <c r="K269" s="35"/>
      <c r="L269" s="38"/>
      <c r="M269" s="201"/>
      <c r="N269" s="202"/>
      <c r="O269" s="63"/>
      <c r="P269" s="63"/>
      <c r="Q269" s="63"/>
      <c r="R269" s="63"/>
      <c r="S269" s="63"/>
      <c r="T269" s="64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T269" s="16" t="s">
        <v>134</v>
      </c>
      <c r="AU269" s="16" t="s">
        <v>82</v>
      </c>
    </row>
    <row r="270" spans="1:65" s="13" customFormat="1" ht="10.199999999999999">
      <c r="B270" s="203"/>
      <c r="C270" s="204"/>
      <c r="D270" s="199" t="s">
        <v>136</v>
      </c>
      <c r="E270" s="205" t="s">
        <v>19</v>
      </c>
      <c r="F270" s="206" t="s">
        <v>431</v>
      </c>
      <c r="G270" s="204"/>
      <c r="H270" s="207">
        <v>57.6</v>
      </c>
      <c r="I270" s="208"/>
      <c r="J270" s="204"/>
      <c r="K270" s="204"/>
      <c r="L270" s="209"/>
      <c r="M270" s="210"/>
      <c r="N270" s="211"/>
      <c r="O270" s="211"/>
      <c r="P270" s="211"/>
      <c r="Q270" s="211"/>
      <c r="R270" s="211"/>
      <c r="S270" s="211"/>
      <c r="T270" s="212"/>
      <c r="AT270" s="213" t="s">
        <v>136</v>
      </c>
      <c r="AU270" s="213" t="s">
        <v>82</v>
      </c>
      <c r="AV270" s="13" t="s">
        <v>82</v>
      </c>
      <c r="AW270" s="13" t="s">
        <v>33</v>
      </c>
      <c r="AX270" s="13" t="s">
        <v>79</v>
      </c>
      <c r="AY270" s="213" t="s">
        <v>125</v>
      </c>
    </row>
    <row r="271" spans="1:65" s="2" customFormat="1" ht="14.4" customHeight="1">
      <c r="A271" s="33"/>
      <c r="B271" s="34"/>
      <c r="C271" s="214" t="s">
        <v>432</v>
      </c>
      <c r="D271" s="214" t="s">
        <v>328</v>
      </c>
      <c r="E271" s="215" t="s">
        <v>433</v>
      </c>
      <c r="F271" s="216" t="s">
        <v>434</v>
      </c>
      <c r="G271" s="217" t="s">
        <v>130</v>
      </c>
      <c r="H271" s="218">
        <v>58.752000000000002</v>
      </c>
      <c r="I271" s="219"/>
      <c r="J271" s="220">
        <f>ROUND(I271*H271,2)</f>
        <v>0</v>
      </c>
      <c r="K271" s="216" t="s">
        <v>131</v>
      </c>
      <c r="L271" s="221"/>
      <c r="M271" s="222" t="s">
        <v>19</v>
      </c>
      <c r="N271" s="223" t="s">
        <v>43</v>
      </c>
      <c r="O271" s="63"/>
      <c r="P271" s="195">
        <f>O271*H271</f>
        <v>0</v>
      </c>
      <c r="Q271" s="195">
        <v>5.0000000000000001E-4</v>
      </c>
      <c r="R271" s="195">
        <f>Q271*H271</f>
        <v>2.9376000000000003E-2</v>
      </c>
      <c r="S271" s="195">
        <v>0</v>
      </c>
      <c r="T271" s="196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97" t="s">
        <v>173</v>
      </c>
      <c r="AT271" s="197" t="s">
        <v>328</v>
      </c>
      <c r="AU271" s="197" t="s">
        <v>82</v>
      </c>
      <c r="AY271" s="16" t="s">
        <v>125</v>
      </c>
      <c r="BE271" s="198">
        <f>IF(N271="základní",J271,0)</f>
        <v>0</v>
      </c>
      <c r="BF271" s="198">
        <f>IF(N271="snížená",J271,0)</f>
        <v>0</v>
      </c>
      <c r="BG271" s="198">
        <f>IF(N271="zákl. přenesená",J271,0)</f>
        <v>0</v>
      </c>
      <c r="BH271" s="198">
        <f>IF(N271="sníž. přenesená",J271,0)</f>
        <v>0</v>
      </c>
      <c r="BI271" s="198">
        <f>IF(N271="nulová",J271,0)</f>
        <v>0</v>
      </c>
      <c r="BJ271" s="16" t="s">
        <v>79</v>
      </c>
      <c r="BK271" s="198">
        <f>ROUND(I271*H271,2)</f>
        <v>0</v>
      </c>
      <c r="BL271" s="16" t="s">
        <v>132</v>
      </c>
      <c r="BM271" s="197" t="s">
        <v>435</v>
      </c>
    </row>
    <row r="272" spans="1:65" s="2" customFormat="1" ht="10.199999999999999">
      <c r="A272" s="33"/>
      <c r="B272" s="34"/>
      <c r="C272" s="35"/>
      <c r="D272" s="199" t="s">
        <v>134</v>
      </c>
      <c r="E272" s="35"/>
      <c r="F272" s="200" t="s">
        <v>436</v>
      </c>
      <c r="G272" s="35"/>
      <c r="H272" s="35"/>
      <c r="I272" s="107"/>
      <c r="J272" s="35"/>
      <c r="K272" s="35"/>
      <c r="L272" s="38"/>
      <c r="M272" s="201"/>
      <c r="N272" s="202"/>
      <c r="O272" s="63"/>
      <c r="P272" s="63"/>
      <c r="Q272" s="63"/>
      <c r="R272" s="63"/>
      <c r="S272" s="63"/>
      <c r="T272" s="64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T272" s="16" t="s">
        <v>134</v>
      </c>
      <c r="AU272" s="16" t="s">
        <v>82</v>
      </c>
    </row>
    <row r="273" spans="1:65" s="13" customFormat="1" ht="10.199999999999999">
      <c r="B273" s="203"/>
      <c r="C273" s="204"/>
      <c r="D273" s="199" t="s">
        <v>136</v>
      </c>
      <c r="E273" s="205" t="s">
        <v>19</v>
      </c>
      <c r="F273" s="206" t="s">
        <v>437</v>
      </c>
      <c r="G273" s="204"/>
      <c r="H273" s="207">
        <v>58.752000000000002</v>
      </c>
      <c r="I273" s="208"/>
      <c r="J273" s="204"/>
      <c r="K273" s="204"/>
      <c r="L273" s="209"/>
      <c r="M273" s="210"/>
      <c r="N273" s="211"/>
      <c r="O273" s="211"/>
      <c r="P273" s="211"/>
      <c r="Q273" s="211"/>
      <c r="R273" s="211"/>
      <c r="S273" s="211"/>
      <c r="T273" s="212"/>
      <c r="AT273" s="213" t="s">
        <v>136</v>
      </c>
      <c r="AU273" s="213" t="s">
        <v>82</v>
      </c>
      <c r="AV273" s="13" t="s">
        <v>82</v>
      </c>
      <c r="AW273" s="13" t="s">
        <v>33</v>
      </c>
      <c r="AX273" s="13" t="s">
        <v>79</v>
      </c>
      <c r="AY273" s="213" t="s">
        <v>125</v>
      </c>
    </row>
    <row r="274" spans="1:65" s="2" customFormat="1" ht="14.4" customHeight="1">
      <c r="A274" s="33"/>
      <c r="B274" s="34"/>
      <c r="C274" s="186" t="s">
        <v>438</v>
      </c>
      <c r="D274" s="186" t="s">
        <v>127</v>
      </c>
      <c r="E274" s="187" t="s">
        <v>439</v>
      </c>
      <c r="F274" s="188" t="s">
        <v>440</v>
      </c>
      <c r="G274" s="189" t="s">
        <v>169</v>
      </c>
      <c r="H274" s="190">
        <v>116</v>
      </c>
      <c r="I274" s="191"/>
      <c r="J274" s="192">
        <f>ROUND(I274*H274,2)</f>
        <v>0</v>
      </c>
      <c r="K274" s="188" t="s">
        <v>131</v>
      </c>
      <c r="L274" s="38"/>
      <c r="M274" s="193" t="s">
        <v>19</v>
      </c>
      <c r="N274" s="194" t="s">
        <v>43</v>
      </c>
      <c r="O274" s="63"/>
      <c r="P274" s="195">
        <f>O274*H274</f>
        <v>0</v>
      </c>
      <c r="Q274" s="195">
        <v>4.8999999999999998E-4</v>
      </c>
      <c r="R274" s="195">
        <f>Q274*H274</f>
        <v>5.6840000000000002E-2</v>
      </c>
      <c r="S274" s="195">
        <v>0</v>
      </c>
      <c r="T274" s="196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97" t="s">
        <v>132</v>
      </c>
      <c r="AT274" s="197" t="s">
        <v>127</v>
      </c>
      <c r="AU274" s="197" t="s">
        <v>82</v>
      </c>
      <c r="AY274" s="16" t="s">
        <v>125</v>
      </c>
      <c r="BE274" s="198">
        <f>IF(N274="základní",J274,0)</f>
        <v>0</v>
      </c>
      <c r="BF274" s="198">
        <f>IF(N274="snížená",J274,0)</f>
        <v>0</v>
      </c>
      <c r="BG274" s="198">
        <f>IF(N274="zákl. přenesená",J274,0)</f>
        <v>0</v>
      </c>
      <c r="BH274" s="198">
        <f>IF(N274="sníž. přenesená",J274,0)</f>
        <v>0</v>
      </c>
      <c r="BI274" s="198">
        <f>IF(N274="nulová",J274,0)</f>
        <v>0</v>
      </c>
      <c r="BJ274" s="16" t="s">
        <v>79</v>
      </c>
      <c r="BK274" s="198">
        <f>ROUND(I274*H274,2)</f>
        <v>0</v>
      </c>
      <c r="BL274" s="16" t="s">
        <v>132</v>
      </c>
      <c r="BM274" s="197" t="s">
        <v>441</v>
      </c>
    </row>
    <row r="275" spans="1:65" s="2" customFormat="1" ht="10.199999999999999">
      <c r="A275" s="33"/>
      <c r="B275" s="34"/>
      <c r="C275" s="35"/>
      <c r="D275" s="199" t="s">
        <v>134</v>
      </c>
      <c r="E275" s="35"/>
      <c r="F275" s="200" t="s">
        <v>442</v>
      </c>
      <c r="G275" s="35"/>
      <c r="H275" s="35"/>
      <c r="I275" s="107"/>
      <c r="J275" s="35"/>
      <c r="K275" s="35"/>
      <c r="L275" s="38"/>
      <c r="M275" s="201"/>
      <c r="N275" s="202"/>
      <c r="O275" s="63"/>
      <c r="P275" s="63"/>
      <c r="Q275" s="63"/>
      <c r="R275" s="63"/>
      <c r="S275" s="63"/>
      <c r="T275" s="64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T275" s="16" t="s">
        <v>134</v>
      </c>
      <c r="AU275" s="16" t="s">
        <v>82</v>
      </c>
    </row>
    <row r="276" spans="1:65" s="13" customFormat="1" ht="10.199999999999999">
      <c r="B276" s="203"/>
      <c r="C276" s="204"/>
      <c r="D276" s="199" t="s">
        <v>136</v>
      </c>
      <c r="E276" s="205" t="s">
        <v>19</v>
      </c>
      <c r="F276" s="206" t="s">
        <v>443</v>
      </c>
      <c r="G276" s="204"/>
      <c r="H276" s="207">
        <v>116</v>
      </c>
      <c r="I276" s="208"/>
      <c r="J276" s="204"/>
      <c r="K276" s="204"/>
      <c r="L276" s="209"/>
      <c r="M276" s="210"/>
      <c r="N276" s="211"/>
      <c r="O276" s="211"/>
      <c r="P276" s="211"/>
      <c r="Q276" s="211"/>
      <c r="R276" s="211"/>
      <c r="S276" s="211"/>
      <c r="T276" s="212"/>
      <c r="AT276" s="213" t="s">
        <v>136</v>
      </c>
      <c r="AU276" s="213" t="s">
        <v>82</v>
      </c>
      <c r="AV276" s="13" t="s">
        <v>82</v>
      </c>
      <c r="AW276" s="13" t="s">
        <v>33</v>
      </c>
      <c r="AX276" s="13" t="s">
        <v>79</v>
      </c>
      <c r="AY276" s="213" t="s">
        <v>125</v>
      </c>
    </row>
    <row r="277" spans="1:65" s="2" customFormat="1" ht="14.4" customHeight="1">
      <c r="A277" s="33"/>
      <c r="B277" s="34"/>
      <c r="C277" s="186" t="s">
        <v>444</v>
      </c>
      <c r="D277" s="186" t="s">
        <v>127</v>
      </c>
      <c r="E277" s="187" t="s">
        <v>445</v>
      </c>
      <c r="F277" s="188" t="s">
        <v>446</v>
      </c>
      <c r="G277" s="189" t="s">
        <v>176</v>
      </c>
      <c r="H277" s="190">
        <v>1.66</v>
      </c>
      <c r="I277" s="191"/>
      <c r="J277" s="192">
        <f>ROUND(I277*H277,2)</f>
        <v>0</v>
      </c>
      <c r="K277" s="188" t="s">
        <v>131</v>
      </c>
      <c r="L277" s="38"/>
      <c r="M277" s="193" t="s">
        <v>19</v>
      </c>
      <c r="N277" s="194" t="s">
        <v>43</v>
      </c>
      <c r="O277" s="63"/>
      <c r="P277" s="195">
        <f>O277*H277</f>
        <v>0</v>
      </c>
      <c r="Q277" s="195">
        <v>2.2563399999999998</v>
      </c>
      <c r="R277" s="195">
        <f>Q277*H277</f>
        <v>3.7455243999999994</v>
      </c>
      <c r="S277" s="195">
        <v>0</v>
      </c>
      <c r="T277" s="196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197" t="s">
        <v>132</v>
      </c>
      <c r="AT277" s="197" t="s">
        <v>127</v>
      </c>
      <c r="AU277" s="197" t="s">
        <v>82</v>
      </c>
      <c r="AY277" s="16" t="s">
        <v>125</v>
      </c>
      <c r="BE277" s="198">
        <f>IF(N277="základní",J277,0)</f>
        <v>0</v>
      </c>
      <c r="BF277" s="198">
        <f>IF(N277="snížená",J277,0)</f>
        <v>0</v>
      </c>
      <c r="BG277" s="198">
        <f>IF(N277="zákl. přenesená",J277,0)</f>
        <v>0</v>
      </c>
      <c r="BH277" s="198">
        <f>IF(N277="sníž. přenesená",J277,0)</f>
        <v>0</v>
      </c>
      <c r="BI277" s="198">
        <f>IF(N277="nulová",J277,0)</f>
        <v>0</v>
      </c>
      <c r="BJ277" s="16" t="s">
        <v>79</v>
      </c>
      <c r="BK277" s="198">
        <f>ROUND(I277*H277,2)</f>
        <v>0</v>
      </c>
      <c r="BL277" s="16" t="s">
        <v>132</v>
      </c>
      <c r="BM277" s="197" t="s">
        <v>447</v>
      </c>
    </row>
    <row r="278" spans="1:65" s="2" customFormat="1" ht="10.199999999999999">
      <c r="A278" s="33"/>
      <c r="B278" s="34"/>
      <c r="C278" s="35"/>
      <c r="D278" s="199" t="s">
        <v>134</v>
      </c>
      <c r="E278" s="35"/>
      <c r="F278" s="200" t="s">
        <v>448</v>
      </c>
      <c r="G278" s="35"/>
      <c r="H278" s="35"/>
      <c r="I278" s="107"/>
      <c r="J278" s="35"/>
      <c r="K278" s="35"/>
      <c r="L278" s="38"/>
      <c r="M278" s="201"/>
      <c r="N278" s="202"/>
      <c r="O278" s="63"/>
      <c r="P278" s="63"/>
      <c r="Q278" s="63"/>
      <c r="R278" s="63"/>
      <c r="S278" s="63"/>
      <c r="T278" s="64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T278" s="16" t="s">
        <v>134</v>
      </c>
      <c r="AU278" s="16" t="s">
        <v>82</v>
      </c>
    </row>
    <row r="279" spans="1:65" s="13" customFormat="1" ht="10.199999999999999">
      <c r="B279" s="203"/>
      <c r="C279" s="204"/>
      <c r="D279" s="199" t="s">
        <v>136</v>
      </c>
      <c r="E279" s="205" t="s">
        <v>19</v>
      </c>
      <c r="F279" s="206" t="s">
        <v>449</v>
      </c>
      <c r="G279" s="204"/>
      <c r="H279" s="207">
        <v>1.05</v>
      </c>
      <c r="I279" s="208"/>
      <c r="J279" s="204"/>
      <c r="K279" s="204"/>
      <c r="L279" s="209"/>
      <c r="M279" s="210"/>
      <c r="N279" s="211"/>
      <c r="O279" s="211"/>
      <c r="P279" s="211"/>
      <c r="Q279" s="211"/>
      <c r="R279" s="211"/>
      <c r="S279" s="211"/>
      <c r="T279" s="212"/>
      <c r="AT279" s="213" t="s">
        <v>136</v>
      </c>
      <c r="AU279" s="213" t="s">
        <v>82</v>
      </c>
      <c r="AV279" s="13" t="s">
        <v>82</v>
      </c>
      <c r="AW279" s="13" t="s">
        <v>33</v>
      </c>
      <c r="AX279" s="13" t="s">
        <v>72</v>
      </c>
      <c r="AY279" s="213" t="s">
        <v>125</v>
      </c>
    </row>
    <row r="280" spans="1:65" s="13" customFormat="1" ht="10.199999999999999">
      <c r="B280" s="203"/>
      <c r="C280" s="204"/>
      <c r="D280" s="199" t="s">
        <v>136</v>
      </c>
      <c r="E280" s="205" t="s">
        <v>19</v>
      </c>
      <c r="F280" s="206" t="s">
        <v>450</v>
      </c>
      <c r="G280" s="204"/>
      <c r="H280" s="207">
        <v>0.33</v>
      </c>
      <c r="I280" s="208"/>
      <c r="J280" s="204"/>
      <c r="K280" s="204"/>
      <c r="L280" s="209"/>
      <c r="M280" s="210"/>
      <c r="N280" s="211"/>
      <c r="O280" s="211"/>
      <c r="P280" s="211"/>
      <c r="Q280" s="211"/>
      <c r="R280" s="211"/>
      <c r="S280" s="211"/>
      <c r="T280" s="212"/>
      <c r="AT280" s="213" t="s">
        <v>136</v>
      </c>
      <c r="AU280" s="213" t="s">
        <v>82</v>
      </c>
      <c r="AV280" s="13" t="s">
        <v>82</v>
      </c>
      <c r="AW280" s="13" t="s">
        <v>33</v>
      </c>
      <c r="AX280" s="13" t="s">
        <v>72</v>
      </c>
      <c r="AY280" s="213" t="s">
        <v>125</v>
      </c>
    </row>
    <row r="281" spans="1:65" s="13" customFormat="1" ht="10.199999999999999">
      <c r="B281" s="203"/>
      <c r="C281" s="204"/>
      <c r="D281" s="199" t="s">
        <v>136</v>
      </c>
      <c r="E281" s="205" t="s">
        <v>19</v>
      </c>
      <c r="F281" s="206" t="s">
        <v>451</v>
      </c>
      <c r="G281" s="204"/>
      <c r="H281" s="207">
        <v>0.28000000000000003</v>
      </c>
      <c r="I281" s="208"/>
      <c r="J281" s="204"/>
      <c r="K281" s="204"/>
      <c r="L281" s="209"/>
      <c r="M281" s="210"/>
      <c r="N281" s="211"/>
      <c r="O281" s="211"/>
      <c r="P281" s="211"/>
      <c r="Q281" s="211"/>
      <c r="R281" s="211"/>
      <c r="S281" s="211"/>
      <c r="T281" s="212"/>
      <c r="AT281" s="213" t="s">
        <v>136</v>
      </c>
      <c r="AU281" s="213" t="s">
        <v>82</v>
      </c>
      <c r="AV281" s="13" t="s">
        <v>82</v>
      </c>
      <c r="AW281" s="13" t="s">
        <v>33</v>
      </c>
      <c r="AX281" s="13" t="s">
        <v>72</v>
      </c>
      <c r="AY281" s="213" t="s">
        <v>125</v>
      </c>
    </row>
    <row r="282" spans="1:65" s="2" customFormat="1" ht="14.4" customHeight="1">
      <c r="A282" s="33"/>
      <c r="B282" s="34"/>
      <c r="C282" s="186" t="s">
        <v>452</v>
      </c>
      <c r="D282" s="186" t="s">
        <v>127</v>
      </c>
      <c r="E282" s="187" t="s">
        <v>453</v>
      </c>
      <c r="F282" s="188" t="s">
        <v>454</v>
      </c>
      <c r="G282" s="189" t="s">
        <v>130</v>
      </c>
      <c r="H282" s="190">
        <v>5.24</v>
      </c>
      <c r="I282" s="191"/>
      <c r="J282" s="192">
        <f>ROUND(I282*H282,2)</f>
        <v>0</v>
      </c>
      <c r="K282" s="188" t="s">
        <v>131</v>
      </c>
      <c r="L282" s="38"/>
      <c r="M282" s="193" t="s">
        <v>19</v>
      </c>
      <c r="N282" s="194" t="s">
        <v>43</v>
      </c>
      <c r="O282" s="63"/>
      <c r="P282" s="195">
        <f>O282*H282</f>
        <v>0</v>
      </c>
      <c r="Q282" s="195">
        <v>1.0300000000000001E-3</v>
      </c>
      <c r="R282" s="195">
        <f>Q282*H282</f>
        <v>5.3972000000000004E-3</v>
      </c>
      <c r="S282" s="195">
        <v>0</v>
      </c>
      <c r="T282" s="196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97" t="s">
        <v>132</v>
      </c>
      <c r="AT282" s="197" t="s">
        <v>127</v>
      </c>
      <c r="AU282" s="197" t="s">
        <v>82</v>
      </c>
      <c r="AY282" s="16" t="s">
        <v>125</v>
      </c>
      <c r="BE282" s="198">
        <f>IF(N282="základní",J282,0)</f>
        <v>0</v>
      </c>
      <c r="BF282" s="198">
        <f>IF(N282="snížená",J282,0)</f>
        <v>0</v>
      </c>
      <c r="BG282" s="198">
        <f>IF(N282="zákl. přenesená",J282,0)</f>
        <v>0</v>
      </c>
      <c r="BH282" s="198">
        <f>IF(N282="sníž. přenesená",J282,0)</f>
        <v>0</v>
      </c>
      <c r="BI282" s="198">
        <f>IF(N282="nulová",J282,0)</f>
        <v>0</v>
      </c>
      <c r="BJ282" s="16" t="s">
        <v>79</v>
      </c>
      <c r="BK282" s="198">
        <f>ROUND(I282*H282,2)</f>
        <v>0</v>
      </c>
      <c r="BL282" s="16" t="s">
        <v>132</v>
      </c>
      <c r="BM282" s="197" t="s">
        <v>455</v>
      </c>
    </row>
    <row r="283" spans="1:65" s="2" customFormat="1" ht="19.2">
      <c r="A283" s="33"/>
      <c r="B283" s="34"/>
      <c r="C283" s="35"/>
      <c r="D283" s="199" t="s">
        <v>134</v>
      </c>
      <c r="E283" s="35"/>
      <c r="F283" s="200" t="s">
        <v>456</v>
      </c>
      <c r="G283" s="35"/>
      <c r="H283" s="35"/>
      <c r="I283" s="107"/>
      <c r="J283" s="35"/>
      <c r="K283" s="35"/>
      <c r="L283" s="38"/>
      <c r="M283" s="201"/>
      <c r="N283" s="202"/>
      <c r="O283" s="63"/>
      <c r="P283" s="63"/>
      <c r="Q283" s="63"/>
      <c r="R283" s="63"/>
      <c r="S283" s="63"/>
      <c r="T283" s="64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T283" s="16" t="s">
        <v>134</v>
      </c>
      <c r="AU283" s="16" t="s">
        <v>82</v>
      </c>
    </row>
    <row r="284" spans="1:65" s="13" customFormat="1" ht="10.199999999999999">
      <c r="B284" s="203"/>
      <c r="C284" s="204"/>
      <c r="D284" s="199" t="s">
        <v>136</v>
      </c>
      <c r="E284" s="205" t="s">
        <v>19</v>
      </c>
      <c r="F284" s="206" t="s">
        <v>457</v>
      </c>
      <c r="G284" s="204"/>
      <c r="H284" s="207">
        <v>3.42</v>
      </c>
      <c r="I284" s="208"/>
      <c r="J284" s="204"/>
      <c r="K284" s="204"/>
      <c r="L284" s="209"/>
      <c r="M284" s="210"/>
      <c r="N284" s="211"/>
      <c r="O284" s="211"/>
      <c r="P284" s="211"/>
      <c r="Q284" s="211"/>
      <c r="R284" s="211"/>
      <c r="S284" s="211"/>
      <c r="T284" s="212"/>
      <c r="AT284" s="213" t="s">
        <v>136</v>
      </c>
      <c r="AU284" s="213" t="s">
        <v>82</v>
      </c>
      <c r="AV284" s="13" t="s">
        <v>82</v>
      </c>
      <c r="AW284" s="13" t="s">
        <v>33</v>
      </c>
      <c r="AX284" s="13" t="s">
        <v>72</v>
      </c>
      <c r="AY284" s="213" t="s">
        <v>125</v>
      </c>
    </row>
    <row r="285" spans="1:65" s="13" customFormat="1" ht="10.199999999999999">
      <c r="B285" s="203"/>
      <c r="C285" s="204"/>
      <c r="D285" s="199" t="s">
        <v>136</v>
      </c>
      <c r="E285" s="205" t="s">
        <v>19</v>
      </c>
      <c r="F285" s="206" t="s">
        <v>458</v>
      </c>
      <c r="G285" s="204"/>
      <c r="H285" s="207">
        <v>0.74</v>
      </c>
      <c r="I285" s="208"/>
      <c r="J285" s="204"/>
      <c r="K285" s="204"/>
      <c r="L285" s="209"/>
      <c r="M285" s="210"/>
      <c r="N285" s="211"/>
      <c r="O285" s="211"/>
      <c r="P285" s="211"/>
      <c r="Q285" s="211"/>
      <c r="R285" s="211"/>
      <c r="S285" s="211"/>
      <c r="T285" s="212"/>
      <c r="AT285" s="213" t="s">
        <v>136</v>
      </c>
      <c r="AU285" s="213" t="s">
        <v>82</v>
      </c>
      <c r="AV285" s="13" t="s">
        <v>82</v>
      </c>
      <c r="AW285" s="13" t="s">
        <v>33</v>
      </c>
      <c r="AX285" s="13" t="s">
        <v>72</v>
      </c>
      <c r="AY285" s="213" t="s">
        <v>125</v>
      </c>
    </row>
    <row r="286" spans="1:65" s="13" customFormat="1" ht="10.199999999999999">
      <c r="B286" s="203"/>
      <c r="C286" s="204"/>
      <c r="D286" s="199" t="s">
        <v>136</v>
      </c>
      <c r="E286" s="205" t="s">
        <v>19</v>
      </c>
      <c r="F286" s="206" t="s">
        <v>459</v>
      </c>
      <c r="G286" s="204"/>
      <c r="H286" s="207">
        <v>1.08</v>
      </c>
      <c r="I286" s="208"/>
      <c r="J286" s="204"/>
      <c r="K286" s="204"/>
      <c r="L286" s="209"/>
      <c r="M286" s="210"/>
      <c r="N286" s="211"/>
      <c r="O286" s="211"/>
      <c r="P286" s="211"/>
      <c r="Q286" s="211"/>
      <c r="R286" s="211"/>
      <c r="S286" s="211"/>
      <c r="T286" s="212"/>
      <c r="AT286" s="213" t="s">
        <v>136</v>
      </c>
      <c r="AU286" s="213" t="s">
        <v>82</v>
      </c>
      <c r="AV286" s="13" t="s">
        <v>82</v>
      </c>
      <c r="AW286" s="13" t="s">
        <v>33</v>
      </c>
      <c r="AX286" s="13" t="s">
        <v>72</v>
      </c>
      <c r="AY286" s="213" t="s">
        <v>125</v>
      </c>
    </row>
    <row r="287" spans="1:65" s="2" customFormat="1" ht="14.4" customHeight="1">
      <c r="A287" s="33"/>
      <c r="B287" s="34"/>
      <c r="C287" s="186" t="s">
        <v>460</v>
      </c>
      <c r="D287" s="186" t="s">
        <v>127</v>
      </c>
      <c r="E287" s="187" t="s">
        <v>461</v>
      </c>
      <c r="F287" s="188" t="s">
        <v>462</v>
      </c>
      <c r="G287" s="189" t="s">
        <v>130</v>
      </c>
      <c r="H287" s="190">
        <v>5.24</v>
      </c>
      <c r="I287" s="191"/>
      <c r="J287" s="192">
        <f>ROUND(I287*H287,2)</f>
        <v>0</v>
      </c>
      <c r="K287" s="188" t="s">
        <v>131</v>
      </c>
      <c r="L287" s="38"/>
      <c r="M287" s="193" t="s">
        <v>19</v>
      </c>
      <c r="N287" s="194" t="s">
        <v>43</v>
      </c>
      <c r="O287" s="63"/>
      <c r="P287" s="195">
        <f>O287*H287</f>
        <v>0</v>
      </c>
      <c r="Q287" s="195">
        <v>0</v>
      </c>
      <c r="R287" s="195">
        <f>Q287*H287</f>
        <v>0</v>
      </c>
      <c r="S287" s="195">
        <v>0</v>
      </c>
      <c r="T287" s="196">
        <f>S287*H287</f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197" t="s">
        <v>132</v>
      </c>
      <c r="AT287" s="197" t="s">
        <v>127</v>
      </c>
      <c r="AU287" s="197" t="s">
        <v>82</v>
      </c>
      <c r="AY287" s="16" t="s">
        <v>125</v>
      </c>
      <c r="BE287" s="198">
        <f>IF(N287="základní",J287,0)</f>
        <v>0</v>
      </c>
      <c r="BF287" s="198">
        <f>IF(N287="snížená",J287,0)</f>
        <v>0</v>
      </c>
      <c r="BG287" s="198">
        <f>IF(N287="zákl. přenesená",J287,0)</f>
        <v>0</v>
      </c>
      <c r="BH287" s="198">
        <f>IF(N287="sníž. přenesená",J287,0)</f>
        <v>0</v>
      </c>
      <c r="BI287" s="198">
        <f>IF(N287="nulová",J287,0)</f>
        <v>0</v>
      </c>
      <c r="BJ287" s="16" t="s">
        <v>79</v>
      </c>
      <c r="BK287" s="198">
        <f>ROUND(I287*H287,2)</f>
        <v>0</v>
      </c>
      <c r="BL287" s="16" t="s">
        <v>132</v>
      </c>
      <c r="BM287" s="197" t="s">
        <v>463</v>
      </c>
    </row>
    <row r="288" spans="1:65" s="2" customFormat="1" ht="19.2">
      <c r="A288" s="33"/>
      <c r="B288" s="34"/>
      <c r="C288" s="35"/>
      <c r="D288" s="199" t="s">
        <v>134</v>
      </c>
      <c r="E288" s="35"/>
      <c r="F288" s="200" t="s">
        <v>464</v>
      </c>
      <c r="G288" s="35"/>
      <c r="H288" s="35"/>
      <c r="I288" s="107"/>
      <c r="J288" s="35"/>
      <c r="K288" s="35"/>
      <c r="L288" s="38"/>
      <c r="M288" s="201"/>
      <c r="N288" s="202"/>
      <c r="O288" s="63"/>
      <c r="P288" s="63"/>
      <c r="Q288" s="63"/>
      <c r="R288" s="63"/>
      <c r="S288" s="63"/>
      <c r="T288" s="64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T288" s="16" t="s">
        <v>134</v>
      </c>
      <c r="AU288" s="16" t="s">
        <v>82</v>
      </c>
    </row>
    <row r="289" spans="1:65" s="2" customFormat="1" ht="14.4" customHeight="1">
      <c r="A289" s="33"/>
      <c r="B289" s="34"/>
      <c r="C289" s="186" t="s">
        <v>465</v>
      </c>
      <c r="D289" s="186" t="s">
        <v>127</v>
      </c>
      <c r="E289" s="187" t="s">
        <v>466</v>
      </c>
      <c r="F289" s="188" t="s">
        <v>467</v>
      </c>
      <c r="G289" s="189" t="s">
        <v>176</v>
      </c>
      <c r="H289" s="190">
        <v>12.53</v>
      </c>
      <c r="I289" s="191"/>
      <c r="J289" s="192">
        <f>ROUND(I289*H289,2)</f>
        <v>0</v>
      </c>
      <c r="K289" s="188" t="s">
        <v>131</v>
      </c>
      <c r="L289" s="38"/>
      <c r="M289" s="193" t="s">
        <v>19</v>
      </c>
      <c r="N289" s="194" t="s">
        <v>43</v>
      </c>
      <c r="O289" s="63"/>
      <c r="P289" s="195">
        <f>O289*H289</f>
        <v>0</v>
      </c>
      <c r="Q289" s="195">
        <v>2.45329</v>
      </c>
      <c r="R289" s="195">
        <f>Q289*H289</f>
        <v>30.739723699999999</v>
      </c>
      <c r="S289" s="195">
        <v>0</v>
      </c>
      <c r="T289" s="196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197" t="s">
        <v>132</v>
      </c>
      <c r="AT289" s="197" t="s">
        <v>127</v>
      </c>
      <c r="AU289" s="197" t="s">
        <v>82</v>
      </c>
      <c r="AY289" s="16" t="s">
        <v>125</v>
      </c>
      <c r="BE289" s="198">
        <f>IF(N289="základní",J289,0)</f>
        <v>0</v>
      </c>
      <c r="BF289" s="198">
        <f>IF(N289="snížená",J289,0)</f>
        <v>0</v>
      </c>
      <c r="BG289" s="198">
        <f>IF(N289="zákl. přenesená",J289,0)</f>
        <v>0</v>
      </c>
      <c r="BH289" s="198">
        <f>IF(N289="sníž. přenesená",J289,0)</f>
        <v>0</v>
      </c>
      <c r="BI289" s="198">
        <f>IF(N289="nulová",J289,0)</f>
        <v>0</v>
      </c>
      <c r="BJ289" s="16" t="s">
        <v>79</v>
      </c>
      <c r="BK289" s="198">
        <f>ROUND(I289*H289,2)</f>
        <v>0</v>
      </c>
      <c r="BL289" s="16" t="s">
        <v>132</v>
      </c>
      <c r="BM289" s="197" t="s">
        <v>468</v>
      </c>
    </row>
    <row r="290" spans="1:65" s="2" customFormat="1" ht="10.199999999999999">
      <c r="A290" s="33"/>
      <c r="B290" s="34"/>
      <c r="C290" s="35"/>
      <c r="D290" s="199" t="s">
        <v>134</v>
      </c>
      <c r="E290" s="35"/>
      <c r="F290" s="200" t="s">
        <v>469</v>
      </c>
      <c r="G290" s="35"/>
      <c r="H290" s="35"/>
      <c r="I290" s="107"/>
      <c r="J290" s="35"/>
      <c r="K290" s="35"/>
      <c r="L290" s="38"/>
      <c r="M290" s="201"/>
      <c r="N290" s="202"/>
      <c r="O290" s="63"/>
      <c r="P290" s="63"/>
      <c r="Q290" s="63"/>
      <c r="R290" s="63"/>
      <c r="S290" s="63"/>
      <c r="T290" s="64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T290" s="16" t="s">
        <v>134</v>
      </c>
      <c r="AU290" s="16" t="s">
        <v>82</v>
      </c>
    </row>
    <row r="291" spans="1:65" s="13" customFormat="1" ht="10.199999999999999">
      <c r="B291" s="203"/>
      <c r="C291" s="204"/>
      <c r="D291" s="199" t="s">
        <v>136</v>
      </c>
      <c r="E291" s="205" t="s">
        <v>19</v>
      </c>
      <c r="F291" s="206" t="s">
        <v>470</v>
      </c>
      <c r="G291" s="204"/>
      <c r="H291" s="207">
        <v>10.88</v>
      </c>
      <c r="I291" s="208"/>
      <c r="J291" s="204"/>
      <c r="K291" s="204"/>
      <c r="L291" s="209"/>
      <c r="M291" s="210"/>
      <c r="N291" s="211"/>
      <c r="O291" s="211"/>
      <c r="P291" s="211"/>
      <c r="Q291" s="211"/>
      <c r="R291" s="211"/>
      <c r="S291" s="211"/>
      <c r="T291" s="212"/>
      <c r="AT291" s="213" t="s">
        <v>136</v>
      </c>
      <c r="AU291" s="213" t="s">
        <v>82</v>
      </c>
      <c r="AV291" s="13" t="s">
        <v>82</v>
      </c>
      <c r="AW291" s="13" t="s">
        <v>33</v>
      </c>
      <c r="AX291" s="13" t="s">
        <v>72</v>
      </c>
      <c r="AY291" s="213" t="s">
        <v>125</v>
      </c>
    </row>
    <row r="292" spans="1:65" s="13" customFormat="1" ht="10.199999999999999">
      <c r="B292" s="203"/>
      <c r="C292" s="204"/>
      <c r="D292" s="199" t="s">
        <v>136</v>
      </c>
      <c r="E292" s="205" t="s">
        <v>19</v>
      </c>
      <c r="F292" s="206" t="s">
        <v>471</v>
      </c>
      <c r="G292" s="204"/>
      <c r="H292" s="207">
        <v>1.65</v>
      </c>
      <c r="I292" s="208"/>
      <c r="J292" s="204"/>
      <c r="K292" s="204"/>
      <c r="L292" s="209"/>
      <c r="M292" s="210"/>
      <c r="N292" s="211"/>
      <c r="O292" s="211"/>
      <c r="P292" s="211"/>
      <c r="Q292" s="211"/>
      <c r="R292" s="211"/>
      <c r="S292" s="211"/>
      <c r="T292" s="212"/>
      <c r="AT292" s="213" t="s">
        <v>136</v>
      </c>
      <c r="AU292" s="213" t="s">
        <v>82</v>
      </c>
      <c r="AV292" s="13" t="s">
        <v>82</v>
      </c>
      <c r="AW292" s="13" t="s">
        <v>33</v>
      </c>
      <c r="AX292" s="13" t="s">
        <v>72</v>
      </c>
      <c r="AY292" s="213" t="s">
        <v>125</v>
      </c>
    </row>
    <row r="293" spans="1:65" s="2" customFormat="1" ht="14.4" customHeight="1">
      <c r="A293" s="33"/>
      <c r="B293" s="34"/>
      <c r="C293" s="186" t="s">
        <v>472</v>
      </c>
      <c r="D293" s="186" t="s">
        <v>127</v>
      </c>
      <c r="E293" s="187" t="s">
        <v>473</v>
      </c>
      <c r="F293" s="188" t="s">
        <v>474</v>
      </c>
      <c r="G293" s="189" t="s">
        <v>130</v>
      </c>
      <c r="H293" s="190">
        <v>37.9</v>
      </c>
      <c r="I293" s="191"/>
      <c r="J293" s="192">
        <f>ROUND(I293*H293,2)</f>
        <v>0</v>
      </c>
      <c r="K293" s="188" t="s">
        <v>131</v>
      </c>
      <c r="L293" s="38"/>
      <c r="M293" s="193" t="s">
        <v>19</v>
      </c>
      <c r="N293" s="194" t="s">
        <v>43</v>
      </c>
      <c r="O293" s="63"/>
      <c r="P293" s="195">
        <f>O293*H293</f>
        <v>0</v>
      </c>
      <c r="Q293" s="195">
        <v>1.0300000000000001E-3</v>
      </c>
      <c r="R293" s="195">
        <f>Q293*H293</f>
        <v>3.9037000000000002E-2</v>
      </c>
      <c r="S293" s="195">
        <v>0</v>
      </c>
      <c r="T293" s="196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97" t="s">
        <v>132</v>
      </c>
      <c r="AT293" s="197" t="s">
        <v>127</v>
      </c>
      <c r="AU293" s="197" t="s">
        <v>82</v>
      </c>
      <c r="AY293" s="16" t="s">
        <v>125</v>
      </c>
      <c r="BE293" s="198">
        <f>IF(N293="základní",J293,0)</f>
        <v>0</v>
      </c>
      <c r="BF293" s="198">
        <f>IF(N293="snížená",J293,0)</f>
        <v>0</v>
      </c>
      <c r="BG293" s="198">
        <f>IF(N293="zákl. přenesená",J293,0)</f>
        <v>0</v>
      </c>
      <c r="BH293" s="198">
        <f>IF(N293="sníž. přenesená",J293,0)</f>
        <v>0</v>
      </c>
      <c r="BI293" s="198">
        <f>IF(N293="nulová",J293,0)</f>
        <v>0</v>
      </c>
      <c r="BJ293" s="16" t="s">
        <v>79</v>
      </c>
      <c r="BK293" s="198">
        <f>ROUND(I293*H293,2)</f>
        <v>0</v>
      </c>
      <c r="BL293" s="16" t="s">
        <v>132</v>
      </c>
      <c r="BM293" s="197" t="s">
        <v>475</v>
      </c>
    </row>
    <row r="294" spans="1:65" s="2" customFormat="1" ht="19.2">
      <c r="A294" s="33"/>
      <c r="B294" s="34"/>
      <c r="C294" s="35"/>
      <c r="D294" s="199" t="s">
        <v>134</v>
      </c>
      <c r="E294" s="35"/>
      <c r="F294" s="200" t="s">
        <v>476</v>
      </c>
      <c r="G294" s="35"/>
      <c r="H294" s="35"/>
      <c r="I294" s="107"/>
      <c r="J294" s="35"/>
      <c r="K294" s="35"/>
      <c r="L294" s="38"/>
      <c r="M294" s="201"/>
      <c r="N294" s="202"/>
      <c r="O294" s="63"/>
      <c r="P294" s="63"/>
      <c r="Q294" s="63"/>
      <c r="R294" s="63"/>
      <c r="S294" s="63"/>
      <c r="T294" s="64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T294" s="16" t="s">
        <v>134</v>
      </c>
      <c r="AU294" s="16" t="s">
        <v>82</v>
      </c>
    </row>
    <row r="295" spans="1:65" s="13" customFormat="1" ht="10.199999999999999">
      <c r="B295" s="203"/>
      <c r="C295" s="204"/>
      <c r="D295" s="199" t="s">
        <v>136</v>
      </c>
      <c r="E295" s="205" t="s">
        <v>19</v>
      </c>
      <c r="F295" s="206" t="s">
        <v>477</v>
      </c>
      <c r="G295" s="204"/>
      <c r="H295" s="207">
        <v>34.200000000000003</v>
      </c>
      <c r="I295" s="208"/>
      <c r="J295" s="204"/>
      <c r="K295" s="204"/>
      <c r="L295" s="209"/>
      <c r="M295" s="210"/>
      <c r="N295" s="211"/>
      <c r="O295" s="211"/>
      <c r="P295" s="211"/>
      <c r="Q295" s="211"/>
      <c r="R295" s="211"/>
      <c r="S295" s="211"/>
      <c r="T295" s="212"/>
      <c r="AT295" s="213" t="s">
        <v>136</v>
      </c>
      <c r="AU295" s="213" t="s">
        <v>82</v>
      </c>
      <c r="AV295" s="13" t="s">
        <v>82</v>
      </c>
      <c r="AW295" s="13" t="s">
        <v>33</v>
      </c>
      <c r="AX295" s="13" t="s">
        <v>72</v>
      </c>
      <c r="AY295" s="213" t="s">
        <v>125</v>
      </c>
    </row>
    <row r="296" spans="1:65" s="13" customFormat="1" ht="10.199999999999999">
      <c r="B296" s="203"/>
      <c r="C296" s="204"/>
      <c r="D296" s="199" t="s">
        <v>136</v>
      </c>
      <c r="E296" s="205" t="s">
        <v>19</v>
      </c>
      <c r="F296" s="206" t="s">
        <v>478</v>
      </c>
      <c r="G296" s="204"/>
      <c r="H296" s="207">
        <v>3.7</v>
      </c>
      <c r="I296" s="208"/>
      <c r="J296" s="204"/>
      <c r="K296" s="204"/>
      <c r="L296" s="209"/>
      <c r="M296" s="210"/>
      <c r="N296" s="211"/>
      <c r="O296" s="211"/>
      <c r="P296" s="211"/>
      <c r="Q296" s="211"/>
      <c r="R296" s="211"/>
      <c r="S296" s="211"/>
      <c r="T296" s="212"/>
      <c r="AT296" s="213" t="s">
        <v>136</v>
      </c>
      <c r="AU296" s="213" t="s">
        <v>82</v>
      </c>
      <c r="AV296" s="13" t="s">
        <v>82</v>
      </c>
      <c r="AW296" s="13" t="s">
        <v>33</v>
      </c>
      <c r="AX296" s="13" t="s">
        <v>72</v>
      </c>
      <c r="AY296" s="213" t="s">
        <v>125</v>
      </c>
    </row>
    <row r="297" spans="1:65" s="2" customFormat="1" ht="14.4" customHeight="1">
      <c r="A297" s="33"/>
      <c r="B297" s="34"/>
      <c r="C297" s="186" t="s">
        <v>479</v>
      </c>
      <c r="D297" s="186" t="s">
        <v>127</v>
      </c>
      <c r="E297" s="187" t="s">
        <v>480</v>
      </c>
      <c r="F297" s="188" t="s">
        <v>481</v>
      </c>
      <c r="G297" s="189" t="s">
        <v>130</v>
      </c>
      <c r="H297" s="190">
        <v>37.9</v>
      </c>
      <c r="I297" s="191"/>
      <c r="J297" s="192">
        <f>ROUND(I297*H297,2)</f>
        <v>0</v>
      </c>
      <c r="K297" s="188" t="s">
        <v>131</v>
      </c>
      <c r="L297" s="38"/>
      <c r="M297" s="193" t="s">
        <v>19</v>
      </c>
      <c r="N297" s="194" t="s">
        <v>43</v>
      </c>
      <c r="O297" s="63"/>
      <c r="P297" s="195">
        <f>O297*H297</f>
        <v>0</v>
      </c>
      <c r="Q297" s="195">
        <v>0</v>
      </c>
      <c r="R297" s="195">
        <f>Q297*H297</f>
        <v>0</v>
      </c>
      <c r="S297" s="195">
        <v>0</v>
      </c>
      <c r="T297" s="196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97" t="s">
        <v>132</v>
      </c>
      <c r="AT297" s="197" t="s">
        <v>127</v>
      </c>
      <c r="AU297" s="197" t="s">
        <v>82</v>
      </c>
      <c r="AY297" s="16" t="s">
        <v>125</v>
      </c>
      <c r="BE297" s="198">
        <f>IF(N297="základní",J297,0)</f>
        <v>0</v>
      </c>
      <c r="BF297" s="198">
        <f>IF(N297="snížená",J297,0)</f>
        <v>0</v>
      </c>
      <c r="BG297" s="198">
        <f>IF(N297="zákl. přenesená",J297,0)</f>
        <v>0</v>
      </c>
      <c r="BH297" s="198">
        <f>IF(N297="sníž. přenesená",J297,0)</f>
        <v>0</v>
      </c>
      <c r="BI297" s="198">
        <f>IF(N297="nulová",J297,0)</f>
        <v>0</v>
      </c>
      <c r="BJ297" s="16" t="s">
        <v>79</v>
      </c>
      <c r="BK297" s="198">
        <f>ROUND(I297*H297,2)</f>
        <v>0</v>
      </c>
      <c r="BL297" s="16" t="s">
        <v>132</v>
      </c>
      <c r="BM297" s="197" t="s">
        <v>482</v>
      </c>
    </row>
    <row r="298" spans="1:65" s="2" customFormat="1" ht="19.2">
      <c r="A298" s="33"/>
      <c r="B298" s="34"/>
      <c r="C298" s="35"/>
      <c r="D298" s="199" t="s">
        <v>134</v>
      </c>
      <c r="E298" s="35"/>
      <c r="F298" s="200" t="s">
        <v>483</v>
      </c>
      <c r="G298" s="35"/>
      <c r="H298" s="35"/>
      <c r="I298" s="107"/>
      <c r="J298" s="35"/>
      <c r="K298" s="35"/>
      <c r="L298" s="38"/>
      <c r="M298" s="201"/>
      <c r="N298" s="202"/>
      <c r="O298" s="63"/>
      <c r="P298" s="63"/>
      <c r="Q298" s="63"/>
      <c r="R298" s="63"/>
      <c r="S298" s="63"/>
      <c r="T298" s="64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T298" s="16" t="s">
        <v>134</v>
      </c>
      <c r="AU298" s="16" t="s">
        <v>82</v>
      </c>
    </row>
    <row r="299" spans="1:65" s="2" customFormat="1" ht="14.4" customHeight="1">
      <c r="A299" s="33"/>
      <c r="B299" s="34"/>
      <c r="C299" s="186" t="s">
        <v>484</v>
      </c>
      <c r="D299" s="186" t="s">
        <v>127</v>
      </c>
      <c r="E299" s="187" t="s">
        <v>485</v>
      </c>
      <c r="F299" s="188" t="s">
        <v>486</v>
      </c>
      <c r="G299" s="189" t="s">
        <v>305</v>
      </c>
      <c r="H299" s="190">
        <v>0.35199999999999998</v>
      </c>
      <c r="I299" s="191"/>
      <c r="J299" s="192">
        <f>ROUND(I299*H299,2)</f>
        <v>0</v>
      </c>
      <c r="K299" s="188" t="s">
        <v>131</v>
      </c>
      <c r="L299" s="38"/>
      <c r="M299" s="193" t="s">
        <v>19</v>
      </c>
      <c r="N299" s="194" t="s">
        <v>43</v>
      </c>
      <c r="O299" s="63"/>
      <c r="P299" s="195">
        <f>O299*H299</f>
        <v>0</v>
      </c>
      <c r="Q299" s="195">
        <v>1.0530600000000001</v>
      </c>
      <c r="R299" s="195">
        <f>Q299*H299</f>
        <v>0.37067712000000003</v>
      </c>
      <c r="S299" s="195">
        <v>0</v>
      </c>
      <c r="T299" s="196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197" t="s">
        <v>132</v>
      </c>
      <c r="AT299" s="197" t="s">
        <v>127</v>
      </c>
      <c r="AU299" s="197" t="s">
        <v>82</v>
      </c>
      <c r="AY299" s="16" t="s">
        <v>125</v>
      </c>
      <c r="BE299" s="198">
        <f>IF(N299="základní",J299,0)</f>
        <v>0</v>
      </c>
      <c r="BF299" s="198">
        <f>IF(N299="snížená",J299,0)</f>
        <v>0</v>
      </c>
      <c r="BG299" s="198">
        <f>IF(N299="zákl. přenesená",J299,0)</f>
        <v>0</v>
      </c>
      <c r="BH299" s="198">
        <f>IF(N299="sníž. přenesená",J299,0)</f>
        <v>0</v>
      </c>
      <c r="BI299" s="198">
        <f>IF(N299="nulová",J299,0)</f>
        <v>0</v>
      </c>
      <c r="BJ299" s="16" t="s">
        <v>79</v>
      </c>
      <c r="BK299" s="198">
        <f>ROUND(I299*H299,2)</f>
        <v>0</v>
      </c>
      <c r="BL299" s="16" t="s">
        <v>132</v>
      </c>
      <c r="BM299" s="197" t="s">
        <v>487</v>
      </c>
    </row>
    <row r="300" spans="1:65" s="2" customFormat="1" ht="10.199999999999999">
      <c r="A300" s="33"/>
      <c r="B300" s="34"/>
      <c r="C300" s="35"/>
      <c r="D300" s="199" t="s">
        <v>134</v>
      </c>
      <c r="E300" s="35"/>
      <c r="F300" s="200" t="s">
        <v>488</v>
      </c>
      <c r="G300" s="35"/>
      <c r="H300" s="35"/>
      <c r="I300" s="107"/>
      <c r="J300" s="35"/>
      <c r="K300" s="35"/>
      <c r="L300" s="38"/>
      <c r="M300" s="201"/>
      <c r="N300" s="202"/>
      <c r="O300" s="63"/>
      <c r="P300" s="63"/>
      <c r="Q300" s="63"/>
      <c r="R300" s="63"/>
      <c r="S300" s="63"/>
      <c r="T300" s="64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T300" s="16" t="s">
        <v>134</v>
      </c>
      <c r="AU300" s="16" t="s">
        <v>82</v>
      </c>
    </row>
    <row r="301" spans="1:65" s="13" customFormat="1" ht="10.199999999999999">
      <c r="B301" s="203"/>
      <c r="C301" s="204"/>
      <c r="D301" s="199" t="s">
        <v>136</v>
      </c>
      <c r="E301" s="205" t="s">
        <v>19</v>
      </c>
      <c r="F301" s="206" t="s">
        <v>489</v>
      </c>
      <c r="G301" s="204"/>
      <c r="H301" s="207">
        <v>0.30499999999999999</v>
      </c>
      <c r="I301" s="208"/>
      <c r="J301" s="204"/>
      <c r="K301" s="204"/>
      <c r="L301" s="209"/>
      <c r="M301" s="210"/>
      <c r="N301" s="211"/>
      <c r="O301" s="211"/>
      <c r="P301" s="211"/>
      <c r="Q301" s="211"/>
      <c r="R301" s="211"/>
      <c r="S301" s="211"/>
      <c r="T301" s="212"/>
      <c r="AT301" s="213" t="s">
        <v>136</v>
      </c>
      <c r="AU301" s="213" t="s">
        <v>82</v>
      </c>
      <c r="AV301" s="13" t="s">
        <v>82</v>
      </c>
      <c r="AW301" s="13" t="s">
        <v>33</v>
      </c>
      <c r="AX301" s="13" t="s">
        <v>72</v>
      </c>
      <c r="AY301" s="213" t="s">
        <v>125</v>
      </c>
    </row>
    <row r="302" spans="1:65" s="13" customFormat="1" ht="10.199999999999999">
      <c r="B302" s="203"/>
      <c r="C302" s="204"/>
      <c r="D302" s="199" t="s">
        <v>136</v>
      </c>
      <c r="E302" s="205" t="s">
        <v>19</v>
      </c>
      <c r="F302" s="206" t="s">
        <v>490</v>
      </c>
      <c r="G302" s="204"/>
      <c r="H302" s="207">
        <v>4.7E-2</v>
      </c>
      <c r="I302" s="208"/>
      <c r="J302" s="204"/>
      <c r="K302" s="204"/>
      <c r="L302" s="209"/>
      <c r="M302" s="210"/>
      <c r="N302" s="211"/>
      <c r="O302" s="211"/>
      <c r="P302" s="211"/>
      <c r="Q302" s="211"/>
      <c r="R302" s="211"/>
      <c r="S302" s="211"/>
      <c r="T302" s="212"/>
      <c r="AT302" s="213" t="s">
        <v>136</v>
      </c>
      <c r="AU302" s="213" t="s">
        <v>82</v>
      </c>
      <c r="AV302" s="13" t="s">
        <v>82</v>
      </c>
      <c r="AW302" s="13" t="s">
        <v>33</v>
      </c>
      <c r="AX302" s="13" t="s">
        <v>72</v>
      </c>
      <c r="AY302" s="213" t="s">
        <v>125</v>
      </c>
    </row>
    <row r="303" spans="1:65" s="2" customFormat="1" ht="14.4" customHeight="1">
      <c r="A303" s="33"/>
      <c r="B303" s="34"/>
      <c r="C303" s="186" t="s">
        <v>491</v>
      </c>
      <c r="D303" s="186" t="s">
        <v>127</v>
      </c>
      <c r="E303" s="187" t="s">
        <v>492</v>
      </c>
      <c r="F303" s="188" t="s">
        <v>493</v>
      </c>
      <c r="G303" s="189" t="s">
        <v>176</v>
      </c>
      <c r="H303" s="190">
        <v>0.14399999999999999</v>
      </c>
      <c r="I303" s="191"/>
      <c r="J303" s="192">
        <f>ROUND(I303*H303,2)</f>
        <v>0</v>
      </c>
      <c r="K303" s="188" t="s">
        <v>131</v>
      </c>
      <c r="L303" s="38"/>
      <c r="M303" s="193" t="s">
        <v>19</v>
      </c>
      <c r="N303" s="194" t="s">
        <v>43</v>
      </c>
      <c r="O303" s="63"/>
      <c r="P303" s="195">
        <f>O303*H303</f>
        <v>0</v>
      </c>
      <c r="Q303" s="195">
        <v>2.45329</v>
      </c>
      <c r="R303" s="195">
        <f>Q303*H303</f>
        <v>0.35327375999999999</v>
      </c>
      <c r="S303" s="195">
        <v>0</v>
      </c>
      <c r="T303" s="196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197" t="s">
        <v>132</v>
      </c>
      <c r="AT303" s="197" t="s">
        <v>127</v>
      </c>
      <c r="AU303" s="197" t="s">
        <v>82</v>
      </c>
      <c r="AY303" s="16" t="s">
        <v>125</v>
      </c>
      <c r="BE303" s="198">
        <f>IF(N303="základní",J303,0)</f>
        <v>0</v>
      </c>
      <c r="BF303" s="198">
        <f>IF(N303="snížená",J303,0)</f>
        <v>0</v>
      </c>
      <c r="BG303" s="198">
        <f>IF(N303="zákl. přenesená",J303,0)</f>
        <v>0</v>
      </c>
      <c r="BH303" s="198">
        <f>IF(N303="sníž. přenesená",J303,0)</f>
        <v>0</v>
      </c>
      <c r="BI303" s="198">
        <f>IF(N303="nulová",J303,0)</f>
        <v>0</v>
      </c>
      <c r="BJ303" s="16" t="s">
        <v>79</v>
      </c>
      <c r="BK303" s="198">
        <f>ROUND(I303*H303,2)</f>
        <v>0</v>
      </c>
      <c r="BL303" s="16" t="s">
        <v>132</v>
      </c>
      <c r="BM303" s="197" t="s">
        <v>494</v>
      </c>
    </row>
    <row r="304" spans="1:65" s="2" customFormat="1" ht="10.199999999999999">
      <c r="A304" s="33"/>
      <c r="B304" s="34"/>
      <c r="C304" s="35"/>
      <c r="D304" s="199" t="s">
        <v>134</v>
      </c>
      <c r="E304" s="35"/>
      <c r="F304" s="200" t="s">
        <v>495</v>
      </c>
      <c r="G304" s="35"/>
      <c r="H304" s="35"/>
      <c r="I304" s="107"/>
      <c r="J304" s="35"/>
      <c r="K304" s="35"/>
      <c r="L304" s="38"/>
      <c r="M304" s="201"/>
      <c r="N304" s="202"/>
      <c r="O304" s="63"/>
      <c r="P304" s="63"/>
      <c r="Q304" s="63"/>
      <c r="R304" s="63"/>
      <c r="S304" s="63"/>
      <c r="T304" s="64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T304" s="16" t="s">
        <v>134</v>
      </c>
      <c r="AU304" s="16" t="s">
        <v>82</v>
      </c>
    </row>
    <row r="305" spans="1:65" s="13" customFormat="1" ht="10.199999999999999">
      <c r="B305" s="203"/>
      <c r="C305" s="204"/>
      <c r="D305" s="199" t="s">
        <v>136</v>
      </c>
      <c r="E305" s="205" t="s">
        <v>19</v>
      </c>
      <c r="F305" s="206" t="s">
        <v>231</v>
      </c>
      <c r="G305" s="204"/>
      <c r="H305" s="207">
        <v>0.14399999999999999</v>
      </c>
      <c r="I305" s="208"/>
      <c r="J305" s="204"/>
      <c r="K305" s="204"/>
      <c r="L305" s="209"/>
      <c r="M305" s="210"/>
      <c r="N305" s="211"/>
      <c r="O305" s="211"/>
      <c r="P305" s="211"/>
      <c r="Q305" s="211"/>
      <c r="R305" s="211"/>
      <c r="S305" s="211"/>
      <c r="T305" s="212"/>
      <c r="AT305" s="213" t="s">
        <v>136</v>
      </c>
      <c r="AU305" s="213" t="s">
        <v>82</v>
      </c>
      <c r="AV305" s="13" t="s">
        <v>82</v>
      </c>
      <c r="AW305" s="13" t="s">
        <v>33</v>
      </c>
      <c r="AX305" s="13" t="s">
        <v>79</v>
      </c>
      <c r="AY305" s="213" t="s">
        <v>125</v>
      </c>
    </row>
    <row r="306" spans="1:65" s="12" customFormat="1" ht="22.8" customHeight="1">
      <c r="B306" s="170"/>
      <c r="C306" s="171"/>
      <c r="D306" s="172" t="s">
        <v>71</v>
      </c>
      <c r="E306" s="184" t="s">
        <v>142</v>
      </c>
      <c r="F306" s="184" t="s">
        <v>496</v>
      </c>
      <c r="G306" s="171"/>
      <c r="H306" s="171"/>
      <c r="I306" s="174"/>
      <c r="J306" s="185">
        <f>BK306</f>
        <v>0</v>
      </c>
      <c r="K306" s="171"/>
      <c r="L306" s="176"/>
      <c r="M306" s="177"/>
      <c r="N306" s="178"/>
      <c r="O306" s="178"/>
      <c r="P306" s="179">
        <f>SUM(P307:P343)</f>
        <v>0</v>
      </c>
      <c r="Q306" s="178"/>
      <c r="R306" s="179">
        <f>SUM(R307:R343)</f>
        <v>65.267949210000012</v>
      </c>
      <c r="S306" s="178"/>
      <c r="T306" s="180">
        <f>SUM(T307:T343)</f>
        <v>0</v>
      </c>
      <c r="AR306" s="181" t="s">
        <v>79</v>
      </c>
      <c r="AT306" s="182" t="s">
        <v>71</v>
      </c>
      <c r="AU306" s="182" t="s">
        <v>79</v>
      </c>
      <c r="AY306" s="181" t="s">
        <v>125</v>
      </c>
      <c r="BK306" s="183">
        <f>SUM(BK307:BK343)</f>
        <v>0</v>
      </c>
    </row>
    <row r="307" spans="1:65" s="2" customFormat="1" ht="14.4" customHeight="1">
      <c r="A307" s="33"/>
      <c r="B307" s="34"/>
      <c r="C307" s="186" t="s">
        <v>497</v>
      </c>
      <c r="D307" s="186" t="s">
        <v>127</v>
      </c>
      <c r="E307" s="187" t="s">
        <v>498</v>
      </c>
      <c r="F307" s="188" t="s">
        <v>499</v>
      </c>
      <c r="G307" s="189" t="s">
        <v>176</v>
      </c>
      <c r="H307" s="190">
        <v>4.6900000000000004</v>
      </c>
      <c r="I307" s="191"/>
      <c r="J307" s="192">
        <f>ROUND(I307*H307,2)</f>
        <v>0</v>
      </c>
      <c r="K307" s="188" t="s">
        <v>131</v>
      </c>
      <c r="L307" s="38"/>
      <c r="M307" s="193" t="s">
        <v>19</v>
      </c>
      <c r="N307" s="194" t="s">
        <v>43</v>
      </c>
      <c r="O307" s="63"/>
      <c r="P307" s="195">
        <f>O307*H307</f>
        <v>0</v>
      </c>
      <c r="Q307" s="195">
        <v>2.4778600000000002</v>
      </c>
      <c r="R307" s="195">
        <f>Q307*H307</f>
        <v>11.621163400000002</v>
      </c>
      <c r="S307" s="195">
        <v>0</v>
      </c>
      <c r="T307" s="196">
        <f>S307*H307</f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197" t="s">
        <v>132</v>
      </c>
      <c r="AT307" s="197" t="s">
        <v>127</v>
      </c>
      <c r="AU307" s="197" t="s">
        <v>82</v>
      </c>
      <c r="AY307" s="16" t="s">
        <v>125</v>
      </c>
      <c r="BE307" s="198">
        <f>IF(N307="základní",J307,0)</f>
        <v>0</v>
      </c>
      <c r="BF307" s="198">
        <f>IF(N307="snížená",J307,0)</f>
        <v>0</v>
      </c>
      <c r="BG307" s="198">
        <f>IF(N307="zákl. přenesená",J307,0)</f>
        <v>0</v>
      </c>
      <c r="BH307" s="198">
        <f>IF(N307="sníž. přenesená",J307,0)</f>
        <v>0</v>
      </c>
      <c r="BI307" s="198">
        <f>IF(N307="nulová",J307,0)</f>
        <v>0</v>
      </c>
      <c r="BJ307" s="16" t="s">
        <v>79</v>
      </c>
      <c r="BK307" s="198">
        <f>ROUND(I307*H307,2)</f>
        <v>0</v>
      </c>
      <c r="BL307" s="16" t="s">
        <v>132</v>
      </c>
      <c r="BM307" s="197" t="s">
        <v>500</v>
      </c>
    </row>
    <row r="308" spans="1:65" s="2" customFormat="1" ht="10.199999999999999">
      <c r="A308" s="33"/>
      <c r="B308" s="34"/>
      <c r="C308" s="35"/>
      <c r="D308" s="199" t="s">
        <v>134</v>
      </c>
      <c r="E308" s="35"/>
      <c r="F308" s="200" t="s">
        <v>501</v>
      </c>
      <c r="G308" s="35"/>
      <c r="H308" s="35"/>
      <c r="I308" s="107"/>
      <c r="J308" s="35"/>
      <c r="K308" s="35"/>
      <c r="L308" s="38"/>
      <c r="M308" s="201"/>
      <c r="N308" s="202"/>
      <c r="O308" s="63"/>
      <c r="P308" s="63"/>
      <c r="Q308" s="63"/>
      <c r="R308" s="63"/>
      <c r="S308" s="63"/>
      <c r="T308" s="64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T308" s="16" t="s">
        <v>134</v>
      </c>
      <c r="AU308" s="16" t="s">
        <v>82</v>
      </c>
    </row>
    <row r="309" spans="1:65" s="13" customFormat="1" ht="10.199999999999999">
      <c r="B309" s="203"/>
      <c r="C309" s="204"/>
      <c r="D309" s="199" t="s">
        <v>136</v>
      </c>
      <c r="E309" s="205" t="s">
        <v>19</v>
      </c>
      <c r="F309" s="206" t="s">
        <v>502</v>
      </c>
      <c r="G309" s="204"/>
      <c r="H309" s="207">
        <v>4.6900000000000004</v>
      </c>
      <c r="I309" s="208"/>
      <c r="J309" s="204"/>
      <c r="K309" s="204"/>
      <c r="L309" s="209"/>
      <c r="M309" s="210"/>
      <c r="N309" s="211"/>
      <c r="O309" s="211"/>
      <c r="P309" s="211"/>
      <c r="Q309" s="211"/>
      <c r="R309" s="211"/>
      <c r="S309" s="211"/>
      <c r="T309" s="212"/>
      <c r="AT309" s="213" t="s">
        <v>136</v>
      </c>
      <c r="AU309" s="213" t="s">
        <v>82</v>
      </c>
      <c r="AV309" s="13" t="s">
        <v>82</v>
      </c>
      <c r="AW309" s="13" t="s">
        <v>33</v>
      </c>
      <c r="AX309" s="13" t="s">
        <v>79</v>
      </c>
      <c r="AY309" s="213" t="s">
        <v>125</v>
      </c>
    </row>
    <row r="310" spans="1:65" s="2" customFormat="1" ht="14.4" customHeight="1">
      <c r="A310" s="33"/>
      <c r="B310" s="34"/>
      <c r="C310" s="186" t="s">
        <v>503</v>
      </c>
      <c r="D310" s="186" t="s">
        <v>127</v>
      </c>
      <c r="E310" s="187" t="s">
        <v>504</v>
      </c>
      <c r="F310" s="188" t="s">
        <v>505</v>
      </c>
      <c r="G310" s="189" t="s">
        <v>130</v>
      </c>
      <c r="H310" s="190">
        <v>14.8</v>
      </c>
      <c r="I310" s="191"/>
      <c r="J310" s="192">
        <f>ROUND(I310*H310,2)</f>
        <v>0</v>
      </c>
      <c r="K310" s="188" t="s">
        <v>131</v>
      </c>
      <c r="L310" s="38"/>
      <c r="M310" s="193" t="s">
        <v>19</v>
      </c>
      <c r="N310" s="194" t="s">
        <v>43</v>
      </c>
      <c r="O310" s="63"/>
      <c r="P310" s="195">
        <f>O310*H310</f>
        <v>0</v>
      </c>
      <c r="Q310" s="195">
        <v>4.1739999999999999E-2</v>
      </c>
      <c r="R310" s="195">
        <f>Q310*H310</f>
        <v>0.61775199999999997</v>
      </c>
      <c r="S310" s="195">
        <v>0</v>
      </c>
      <c r="T310" s="196">
        <f>S310*H310</f>
        <v>0</v>
      </c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R310" s="197" t="s">
        <v>132</v>
      </c>
      <c r="AT310" s="197" t="s">
        <v>127</v>
      </c>
      <c r="AU310" s="197" t="s">
        <v>82</v>
      </c>
      <c r="AY310" s="16" t="s">
        <v>125</v>
      </c>
      <c r="BE310" s="198">
        <f>IF(N310="základní",J310,0)</f>
        <v>0</v>
      </c>
      <c r="BF310" s="198">
        <f>IF(N310="snížená",J310,0)</f>
        <v>0</v>
      </c>
      <c r="BG310" s="198">
        <f>IF(N310="zákl. přenesená",J310,0)</f>
        <v>0</v>
      </c>
      <c r="BH310" s="198">
        <f>IF(N310="sníž. přenesená",J310,0)</f>
        <v>0</v>
      </c>
      <c r="BI310" s="198">
        <f>IF(N310="nulová",J310,0)</f>
        <v>0</v>
      </c>
      <c r="BJ310" s="16" t="s">
        <v>79</v>
      </c>
      <c r="BK310" s="198">
        <f>ROUND(I310*H310,2)</f>
        <v>0</v>
      </c>
      <c r="BL310" s="16" t="s">
        <v>132</v>
      </c>
      <c r="BM310" s="197" t="s">
        <v>506</v>
      </c>
    </row>
    <row r="311" spans="1:65" s="2" customFormat="1" ht="10.199999999999999">
      <c r="A311" s="33"/>
      <c r="B311" s="34"/>
      <c r="C311" s="35"/>
      <c r="D311" s="199" t="s">
        <v>134</v>
      </c>
      <c r="E311" s="35"/>
      <c r="F311" s="200" t="s">
        <v>507</v>
      </c>
      <c r="G311" s="35"/>
      <c r="H311" s="35"/>
      <c r="I311" s="107"/>
      <c r="J311" s="35"/>
      <c r="K311" s="35"/>
      <c r="L311" s="38"/>
      <c r="M311" s="201"/>
      <c r="N311" s="202"/>
      <c r="O311" s="63"/>
      <c r="P311" s="63"/>
      <c r="Q311" s="63"/>
      <c r="R311" s="63"/>
      <c r="S311" s="63"/>
      <c r="T311" s="64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T311" s="16" t="s">
        <v>134</v>
      </c>
      <c r="AU311" s="16" t="s">
        <v>82</v>
      </c>
    </row>
    <row r="312" spans="1:65" s="13" customFormat="1" ht="10.199999999999999">
      <c r="B312" s="203"/>
      <c r="C312" s="204"/>
      <c r="D312" s="199" t="s">
        <v>136</v>
      </c>
      <c r="E312" s="205" t="s">
        <v>19</v>
      </c>
      <c r="F312" s="206" t="s">
        <v>508</v>
      </c>
      <c r="G312" s="204"/>
      <c r="H312" s="207">
        <v>14.8</v>
      </c>
      <c r="I312" s="208"/>
      <c r="J312" s="204"/>
      <c r="K312" s="204"/>
      <c r="L312" s="209"/>
      <c r="M312" s="210"/>
      <c r="N312" s="211"/>
      <c r="O312" s="211"/>
      <c r="P312" s="211"/>
      <c r="Q312" s="211"/>
      <c r="R312" s="211"/>
      <c r="S312" s="211"/>
      <c r="T312" s="212"/>
      <c r="AT312" s="213" t="s">
        <v>136</v>
      </c>
      <c r="AU312" s="213" t="s">
        <v>82</v>
      </c>
      <c r="AV312" s="13" t="s">
        <v>82</v>
      </c>
      <c r="AW312" s="13" t="s">
        <v>33</v>
      </c>
      <c r="AX312" s="13" t="s">
        <v>79</v>
      </c>
      <c r="AY312" s="213" t="s">
        <v>125</v>
      </c>
    </row>
    <row r="313" spans="1:65" s="2" customFormat="1" ht="14.4" customHeight="1">
      <c r="A313" s="33"/>
      <c r="B313" s="34"/>
      <c r="C313" s="186" t="s">
        <v>509</v>
      </c>
      <c r="D313" s="186" t="s">
        <v>127</v>
      </c>
      <c r="E313" s="187" t="s">
        <v>510</v>
      </c>
      <c r="F313" s="188" t="s">
        <v>511</v>
      </c>
      <c r="G313" s="189" t="s">
        <v>130</v>
      </c>
      <c r="H313" s="190">
        <v>14.8</v>
      </c>
      <c r="I313" s="191"/>
      <c r="J313" s="192">
        <f>ROUND(I313*H313,2)</f>
        <v>0</v>
      </c>
      <c r="K313" s="188" t="s">
        <v>131</v>
      </c>
      <c r="L313" s="38"/>
      <c r="M313" s="193" t="s">
        <v>19</v>
      </c>
      <c r="N313" s="194" t="s">
        <v>43</v>
      </c>
      <c r="O313" s="63"/>
      <c r="P313" s="195">
        <f>O313*H313</f>
        <v>0</v>
      </c>
      <c r="Q313" s="195">
        <v>2.0000000000000002E-5</v>
      </c>
      <c r="R313" s="195">
        <f>Q313*H313</f>
        <v>2.9600000000000004E-4</v>
      </c>
      <c r="S313" s="195">
        <v>0</v>
      </c>
      <c r="T313" s="196">
        <f>S313*H313</f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197" t="s">
        <v>132</v>
      </c>
      <c r="AT313" s="197" t="s">
        <v>127</v>
      </c>
      <c r="AU313" s="197" t="s">
        <v>82</v>
      </c>
      <c r="AY313" s="16" t="s">
        <v>125</v>
      </c>
      <c r="BE313" s="198">
        <f>IF(N313="základní",J313,0)</f>
        <v>0</v>
      </c>
      <c r="BF313" s="198">
        <f>IF(N313="snížená",J313,0)</f>
        <v>0</v>
      </c>
      <c r="BG313" s="198">
        <f>IF(N313="zákl. přenesená",J313,0)</f>
        <v>0</v>
      </c>
      <c r="BH313" s="198">
        <f>IF(N313="sníž. přenesená",J313,0)</f>
        <v>0</v>
      </c>
      <c r="BI313" s="198">
        <f>IF(N313="nulová",J313,0)</f>
        <v>0</v>
      </c>
      <c r="BJ313" s="16" t="s">
        <v>79</v>
      </c>
      <c r="BK313" s="198">
        <f>ROUND(I313*H313,2)</f>
        <v>0</v>
      </c>
      <c r="BL313" s="16" t="s">
        <v>132</v>
      </c>
      <c r="BM313" s="197" t="s">
        <v>512</v>
      </c>
    </row>
    <row r="314" spans="1:65" s="2" customFormat="1" ht="10.199999999999999">
      <c r="A314" s="33"/>
      <c r="B314" s="34"/>
      <c r="C314" s="35"/>
      <c r="D314" s="199" t="s">
        <v>134</v>
      </c>
      <c r="E314" s="35"/>
      <c r="F314" s="200" t="s">
        <v>513</v>
      </c>
      <c r="G314" s="35"/>
      <c r="H314" s="35"/>
      <c r="I314" s="107"/>
      <c r="J314" s="35"/>
      <c r="K314" s="35"/>
      <c r="L314" s="38"/>
      <c r="M314" s="201"/>
      <c r="N314" s="202"/>
      <c r="O314" s="63"/>
      <c r="P314" s="63"/>
      <c r="Q314" s="63"/>
      <c r="R314" s="63"/>
      <c r="S314" s="63"/>
      <c r="T314" s="64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T314" s="16" t="s">
        <v>134</v>
      </c>
      <c r="AU314" s="16" t="s">
        <v>82</v>
      </c>
    </row>
    <row r="315" spans="1:65" s="2" customFormat="1" ht="14.4" customHeight="1">
      <c r="A315" s="33"/>
      <c r="B315" s="34"/>
      <c r="C315" s="186" t="s">
        <v>514</v>
      </c>
      <c r="D315" s="186" t="s">
        <v>127</v>
      </c>
      <c r="E315" s="187" t="s">
        <v>515</v>
      </c>
      <c r="F315" s="188" t="s">
        <v>516</v>
      </c>
      <c r="G315" s="189" t="s">
        <v>305</v>
      </c>
      <c r="H315" s="190">
        <v>0.214</v>
      </c>
      <c r="I315" s="191"/>
      <c r="J315" s="192">
        <f>ROUND(I315*H315,2)</f>
        <v>0</v>
      </c>
      <c r="K315" s="188" t="s">
        <v>131</v>
      </c>
      <c r="L315" s="38"/>
      <c r="M315" s="193" t="s">
        <v>19</v>
      </c>
      <c r="N315" s="194" t="s">
        <v>43</v>
      </c>
      <c r="O315" s="63"/>
      <c r="P315" s="195">
        <f>O315*H315</f>
        <v>0</v>
      </c>
      <c r="Q315" s="195">
        <v>1.1037699999999999</v>
      </c>
      <c r="R315" s="195">
        <f>Q315*H315</f>
        <v>0.23620677999999998</v>
      </c>
      <c r="S315" s="195">
        <v>0</v>
      </c>
      <c r="T315" s="196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197" t="s">
        <v>132</v>
      </c>
      <c r="AT315" s="197" t="s">
        <v>127</v>
      </c>
      <c r="AU315" s="197" t="s">
        <v>82</v>
      </c>
      <c r="AY315" s="16" t="s">
        <v>125</v>
      </c>
      <c r="BE315" s="198">
        <f>IF(N315="základní",J315,0)</f>
        <v>0</v>
      </c>
      <c r="BF315" s="198">
        <f>IF(N315="snížená",J315,0)</f>
        <v>0</v>
      </c>
      <c r="BG315" s="198">
        <f>IF(N315="zákl. přenesená",J315,0)</f>
        <v>0</v>
      </c>
      <c r="BH315" s="198">
        <f>IF(N315="sníž. přenesená",J315,0)</f>
        <v>0</v>
      </c>
      <c r="BI315" s="198">
        <f>IF(N315="nulová",J315,0)</f>
        <v>0</v>
      </c>
      <c r="BJ315" s="16" t="s">
        <v>79</v>
      </c>
      <c r="BK315" s="198">
        <f>ROUND(I315*H315,2)</f>
        <v>0</v>
      </c>
      <c r="BL315" s="16" t="s">
        <v>132</v>
      </c>
      <c r="BM315" s="197" t="s">
        <v>517</v>
      </c>
    </row>
    <row r="316" spans="1:65" s="2" customFormat="1" ht="10.199999999999999">
      <c r="A316" s="33"/>
      <c r="B316" s="34"/>
      <c r="C316" s="35"/>
      <c r="D316" s="199" t="s">
        <v>134</v>
      </c>
      <c r="E316" s="35"/>
      <c r="F316" s="200" t="s">
        <v>518</v>
      </c>
      <c r="G316" s="35"/>
      <c r="H316" s="35"/>
      <c r="I316" s="107"/>
      <c r="J316" s="35"/>
      <c r="K316" s="35"/>
      <c r="L316" s="38"/>
      <c r="M316" s="201"/>
      <c r="N316" s="202"/>
      <c r="O316" s="63"/>
      <c r="P316" s="63"/>
      <c r="Q316" s="63"/>
      <c r="R316" s="63"/>
      <c r="S316" s="63"/>
      <c r="T316" s="64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T316" s="16" t="s">
        <v>134</v>
      </c>
      <c r="AU316" s="16" t="s">
        <v>82</v>
      </c>
    </row>
    <row r="317" spans="1:65" s="13" customFormat="1" ht="10.199999999999999">
      <c r="B317" s="203"/>
      <c r="C317" s="204"/>
      <c r="D317" s="199" t="s">
        <v>136</v>
      </c>
      <c r="E317" s="205" t="s">
        <v>19</v>
      </c>
      <c r="F317" s="206" t="s">
        <v>519</v>
      </c>
      <c r="G317" s="204"/>
      <c r="H317" s="207">
        <v>0.214</v>
      </c>
      <c r="I317" s="208"/>
      <c r="J317" s="204"/>
      <c r="K317" s="204"/>
      <c r="L317" s="209"/>
      <c r="M317" s="210"/>
      <c r="N317" s="211"/>
      <c r="O317" s="211"/>
      <c r="P317" s="211"/>
      <c r="Q317" s="211"/>
      <c r="R317" s="211"/>
      <c r="S317" s="211"/>
      <c r="T317" s="212"/>
      <c r="AT317" s="213" t="s">
        <v>136</v>
      </c>
      <c r="AU317" s="213" t="s">
        <v>82</v>
      </c>
      <c r="AV317" s="13" t="s">
        <v>82</v>
      </c>
      <c r="AW317" s="13" t="s">
        <v>33</v>
      </c>
      <c r="AX317" s="13" t="s">
        <v>79</v>
      </c>
      <c r="AY317" s="213" t="s">
        <v>125</v>
      </c>
    </row>
    <row r="318" spans="1:65" s="2" customFormat="1" ht="14.4" customHeight="1">
      <c r="A318" s="33"/>
      <c r="B318" s="34"/>
      <c r="C318" s="186" t="s">
        <v>520</v>
      </c>
      <c r="D318" s="186" t="s">
        <v>127</v>
      </c>
      <c r="E318" s="187" t="s">
        <v>521</v>
      </c>
      <c r="F318" s="188" t="s">
        <v>522</v>
      </c>
      <c r="G318" s="189" t="s">
        <v>176</v>
      </c>
      <c r="H318" s="190">
        <v>16.931999999999999</v>
      </c>
      <c r="I318" s="191"/>
      <c r="J318" s="192">
        <f>ROUND(I318*H318,2)</f>
        <v>0</v>
      </c>
      <c r="K318" s="188" t="s">
        <v>131</v>
      </c>
      <c r="L318" s="38"/>
      <c r="M318" s="193" t="s">
        <v>19</v>
      </c>
      <c r="N318" s="194" t="s">
        <v>43</v>
      </c>
      <c r="O318" s="63"/>
      <c r="P318" s="195">
        <f>O318*H318</f>
        <v>0</v>
      </c>
      <c r="Q318" s="195">
        <v>2.8089400000000002</v>
      </c>
      <c r="R318" s="195">
        <f>Q318*H318</f>
        <v>47.560972079999999</v>
      </c>
      <c r="S318" s="195">
        <v>0</v>
      </c>
      <c r="T318" s="196">
        <f>S318*H318</f>
        <v>0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197" t="s">
        <v>132</v>
      </c>
      <c r="AT318" s="197" t="s">
        <v>127</v>
      </c>
      <c r="AU318" s="197" t="s">
        <v>82</v>
      </c>
      <c r="AY318" s="16" t="s">
        <v>125</v>
      </c>
      <c r="BE318" s="198">
        <f>IF(N318="základní",J318,0)</f>
        <v>0</v>
      </c>
      <c r="BF318" s="198">
        <f>IF(N318="snížená",J318,0)</f>
        <v>0</v>
      </c>
      <c r="BG318" s="198">
        <f>IF(N318="zákl. přenesená",J318,0)</f>
        <v>0</v>
      </c>
      <c r="BH318" s="198">
        <f>IF(N318="sníž. přenesená",J318,0)</f>
        <v>0</v>
      </c>
      <c r="BI318" s="198">
        <f>IF(N318="nulová",J318,0)</f>
        <v>0</v>
      </c>
      <c r="BJ318" s="16" t="s">
        <v>79</v>
      </c>
      <c r="BK318" s="198">
        <f>ROUND(I318*H318,2)</f>
        <v>0</v>
      </c>
      <c r="BL318" s="16" t="s">
        <v>132</v>
      </c>
      <c r="BM318" s="197" t="s">
        <v>523</v>
      </c>
    </row>
    <row r="319" spans="1:65" s="2" customFormat="1" ht="28.8">
      <c r="A319" s="33"/>
      <c r="B319" s="34"/>
      <c r="C319" s="35"/>
      <c r="D319" s="199" t="s">
        <v>134</v>
      </c>
      <c r="E319" s="35"/>
      <c r="F319" s="200" t="s">
        <v>524</v>
      </c>
      <c r="G319" s="35"/>
      <c r="H319" s="35"/>
      <c r="I319" s="107"/>
      <c r="J319" s="35"/>
      <c r="K319" s="35"/>
      <c r="L319" s="38"/>
      <c r="M319" s="201"/>
      <c r="N319" s="202"/>
      <c r="O319" s="63"/>
      <c r="P319" s="63"/>
      <c r="Q319" s="63"/>
      <c r="R319" s="63"/>
      <c r="S319" s="63"/>
      <c r="T319" s="64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T319" s="16" t="s">
        <v>134</v>
      </c>
      <c r="AU319" s="16" t="s">
        <v>82</v>
      </c>
    </row>
    <row r="320" spans="1:65" s="13" customFormat="1" ht="10.199999999999999">
      <c r="B320" s="203"/>
      <c r="C320" s="204"/>
      <c r="D320" s="199" t="s">
        <v>136</v>
      </c>
      <c r="E320" s="205" t="s">
        <v>19</v>
      </c>
      <c r="F320" s="206" t="s">
        <v>525</v>
      </c>
      <c r="G320" s="204"/>
      <c r="H320" s="207">
        <v>1.68</v>
      </c>
      <c r="I320" s="208"/>
      <c r="J320" s="204"/>
      <c r="K320" s="204"/>
      <c r="L320" s="209"/>
      <c r="M320" s="210"/>
      <c r="N320" s="211"/>
      <c r="O320" s="211"/>
      <c r="P320" s="211"/>
      <c r="Q320" s="211"/>
      <c r="R320" s="211"/>
      <c r="S320" s="211"/>
      <c r="T320" s="212"/>
      <c r="AT320" s="213" t="s">
        <v>136</v>
      </c>
      <c r="AU320" s="213" t="s">
        <v>82</v>
      </c>
      <c r="AV320" s="13" t="s">
        <v>82</v>
      </c>
      <c r="AW320" s="13" t="s">
        <v>33</v>
      </c>
      <c r="AX320" s="13" t="s">
        <v>72</v>
      </c>
      <c r="AY320" s="213" t="s">
        <v>125</v>
      </c>
    </row>
    <row r="321" spans="1:65" s="13" customFormat="1" ht="10.199999999999999">
      <c r="B321" s="203"/>
      <c r="C321" s="204"/>
      <c r="D321" s="199" t="s">
        <v>136</v>
      </c>
      <c r="E321" s="205" t="s">
        <v>19</v>
      </c>
      <c r="F321" s="206" t="s">
        <v>526</v>
      </c>
      <c r="G321" s="204"/>
      <c r="H321" s="207">
        <v>1.08</v>
      </c>
      <c r="I321" s="208"/>
      <c r="J321" s="204"/>
      <c r="K321" s="204"/>
      <c r="L321" s="209"/>
      <c r="M321" s="210"/>
      <c r="N321" s="211"/>
      <c r="O321" s="211"/>
      <c r="P321" s="211"/>
      <c r="Q321" s="211"/>
      <c r="R321" s="211"/>
      <c r="S321" s="211"/>
      <c r="T321" s="212"/>
      <c r="AT321" s="213" t="s">
        <v>136</v>
      </c>
      <c r="AU321" s="213" t="s">
        <v>82</v>
      </c>
      <c r="AV321" s="13" t="s">
        <v>82</v>
      </c>
      <c r="AW321" s="13" t="s">
        <v>33</v>
      </c>
      <c r="AX321" s="13" t="s">
        <v>72</v>
      </c>
      <c r="AY321" s="213" t="s">
        <v>125</v>
      </c>
    </row>
    <row r="322" spans="1:65" s="13" customFormat="1" ht="10.199999999999999">
      <c r="B322" s="203"/>
      <c r="C322" s="204"/>
      <c r="D322" s="199" t="s">
        <v>136</v>
      </c>
      <c r="E322" s="205" t="s">
        <v>19</v>
      </c>
      <c r="F322" s="206" t="s">
        <v>527</v>
      </c>
      <c r="G322" s="204"/>
      <c r="H322" s="207">
        <v>14.172000000000001</v>
      </c>
      <c r="I322" s="208"/>
      <c r="J322" s="204"/>
      <c r="K322" s="204"/>
      <c r="L322" s="209"/>
      <c r="M322" s="210"/>
      <c r="N322" s="211"/>
      <c r="O322" s="211"/>
      <c r="P322" s="211"/>
      <c r="Q322" s="211"/>
      <c r="R322" s="211"/>
      <c r="S322" s="211"/>
      <c r="T322" s="212"/>
      <c r="AT322" s="213" t="s">
        <v>136</v>
      </c>
      <c r="AU322" s="213" t="s">
        <v>82</v>
      </c>
      <c r="AV322" s="13" t="s">
        <v>82</v>
      </c>
      <c r="AW322" s="13" t="s">
        <v>33</v>
      </c>
      <c r="AX322" s="13" t="s">
        <v>72</v>
      </c>
      <c r="AY322" s="213" t="s">
        <v>125</v>
      </c>
    </row>
    <row r="323" spans="1:65" s="2" customFormat="1" ht="14.4" customHeight="1">
      <c r="A323" s="33"/>
      <c r="B323" s="34"/>
      <c r="C323" s="186" t="s">
        <v>528</v>
      </c>
      <c r="D323" s="186" t="s">
        <v>127</v>
      </c>
      <c r="E323" s="187" t="s">
        <v>529</v>
      </c>
      <c r="F323" s="188" t="s">
        <v>530</v>
      </c>
      <c r="G323" s="189" t="s">
        <v>176</v>
      </c>
      <c r="H323" s="190">
        <v>1.2749999999999999</v>
      </c>
      <c r="I323" s="191"/>
      <c r="J323" s="192">
        <f>ROUND(I323*H323,2)</f>
        <v>0</v>
      </c>
      <c r="K323" s="188" t="s">
        <v>131</v>
      </c>
      <c r="L323" s="38"/>
      <c r="M323" s="193" t="s">
        <v>19</v>
      </c>
      <c r="N323" s="194" t="s">
        <v>43</v>
      </c>
      <c r="O323" s="63"/>
      <c r="P323" s="195">
        <f>O323*H323</f>
        <v>0</v>
      </c>
      <c r="Q323" s="195">
        <v>2.8089400000000002</v>
      </c>
      <c r="R323" s="195">
        <f>Q323*H323</f>
        <v>3.5813985000000002</v>
      </c>
      <c r="S323" s="195">
        <v>0</v>
      </c>
      <c r="T323" s="196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197" t="s">
        <v>132</v>
      </c>
      <c r="AT323" s="197" t="s">
        <v>127</v>
      </c>
      <c r="AU323" s="197" t="s">
        <v>82</v>
      </c>
      <c r="AY323" s="16" t="s">
        <v>125</v>
      </c>
      <c r="BE323" s="198">
        <f>IF(N323="základní",J323,0)</f>
        <v>0</v>
      </c>
      <c r="BF323" s="198">
        <f>IF(N323="snížená",J323,0)</f>
        <v>0</v>
      </c>
      <c r="BG323" s="198">
        <f>IF(N323="zákl. přenesená",J323,0)</f>
        <v>0</v>
      </c>
      <c r="BH323" s="198">
        <f>IF(N323="sníž. přenesená",J323,0)</f>
        <v>0</v>
      </c>
      <c r="BI323" s="198">
        <f>IF(N323="nulová",J323,0)</f>
        <v>0</v>
      </c>
      <c r="BJ323" s="16" t="s">
        <v>79</v>
      </c>
      <c r="BK323" s="198">
        <f>ROUND(I323*H323,2)</f>
        <v>0</v>
      </c>
      <c r="BL323" s="16" t="s">
        <v>132</v>
      </c>
      <c r="BM323" s="197" t="s">
        <v>531</v>
      </c>
    </row>
    <row r="324" spans="1:65" s="2" customFormat="1" ht="28.8">
      <c r="A324" s="33"/>
      <c r="B324" s="34"/>
      <c r="C324" s="35"/>
      <c r="D324" s="199" t="s">
        <v>134</v>
      </c>
      <c r="E324" s="35"/>
      <c r="F324" s="200" t="s">
        <v>532</v>
      </c>
      <c r="G324" s="35"/>
      <c r="H324" s="35"/>
      <c r="I324" s="107"/>
      <c r="J324" s="35"/>
      <c r="K324" s="35"/>
      <c r="L324" s="38"/>
      <c r="M324" s="201"/>
      <c r="N324" s="202"/>
      <c r="O324" s="63"/>
      <c r="P324" s="63"/>
      <c r="Q324" s="63"/>
      <c r="R324" s="63"/>
      <c r="S324" s="63"/>
      <c r="T324" s="64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T324" s="16" t="s">
        <v>134</v>
      </c>
      <c r="AU324" s="16" t="s">
        <v>82</v>
      </c>
    </row>
    <row r="325" spans="1:65" s="13" customFormat="1" ht="10.199999999999999">
      <c r="B325" s="203"/>
      <c r="C325" s="204"/>
      <c r="D325" s="199" t="s">
        <v>136</v>
      </c>
      <c r="E325" s="205" t="s">
        <v>19</v>
      </c>
      <c r="F325" s="206" t="s">
        <v>533</v>
      </c>
      <c r="G325" s="204"/>
      <c r="H325" s="207">
        <v>1.2749999999999999</v>
      </c>
      <c r="I325" s="208"/>
      <c r="J325" s="204"/>
      <c r="K325" s="204"/>
      <c r="L325" s="209"/>
      <c r="M325" s="210"/>
      <c r="N325" s="211"/>
      <c r="O325" s="211"/>
      <c r="P325" s="211"/>
      <c r="Q325" s="211"/>
      <c r="R325" s="211"/>
      <c r="S325" s="211"/>
      <c r="T325" s="212"/>
      <c r="AT325" s="213" t="s">
        <v>136</v>
      </c>
      <c r="AU325" s="213" t="s">
        <v>82</v>
      </c>
      <c r="AV325" s="13" t="s">
        <v>82</v>
      </c>
      <c r="AW325" s="13" t="s">
        <v>33</v>
      </c>
      <c r="AX325" s="13" t="s">
        <v>79</v>
      </c>
      <c r="AY325" s="213" t="s">
        <v>125</v>
      </c>
    </row>
    <row r="326" spans="1:65" s="2" customFormat="1" ht="14.4" customHeight="1">
      <c r="A326" s="33"/>
      <c r="B326" s="34"/>
      <c r="C326" s="186" t="s">
        <v>534</v>
      </c>
      <c r="D326" s="186" t="s">
        <v>127</v>
      </c>
      <c r="E326" s="187" t="s">
        <v>535</v>
      </c>
      <c r="F326" s="188" t="s">
        <v>536</v>
      </c>
      <c r="G326" s="189" t="s">
        <v>130</v>
      </c>
      <c r="H326" s="190">
        <v>51.21</v>
      </c>
      <c r="I326" s="191"/>
      <c r="J326" s="192">
        <f>ROUND(I326*H326,2)</f>
        <v>0</v>
      </c>
      <c r="K326" s="188" t="s">
        <v>131</v>
      </c>
      <c r="L326" s="38"/>
      <c r="M326" s="193" t="s">
        <v>19</v>
      </c>
      <c r="N326" s="194" t="s">
        <v>43</v>
      </c>
      <c r="O326" s="63"/>
      <c r="P326" s="195">
        <f>O326*H326</f>
        <v>0</v>
      </c>
      <c r="Q326" s="195">
        <v>7.6499999999999997E-3</v>
      </c>
      <c r="R326" s="195">
        <f>Q326*H326</f>
        <v>0.39175650000000001</v>
      </c>
      <c r="S326" s="195">
        <v>0</v>
      </c>
      <c r="T326" s="196">
        <f>S326*H326</f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197" t="s">
        <v>132</v>
      </c>
      <c r="AT326" s="197" t="s">
        <v>127</v>
      </c>
      <c r="AU326" s="197" t="s">
        <v>82</v>
      </c>
      <c r="AY326" s="16" t="s">
        <v>125</v>
      </c>
      <c r="BE326" s="198">
        <f>IF(N326="základní",J326,0)</f>
        <v>0</v>
      </c>
      <c r="BF326" s="198">
        <f>IF(N326="snížená",J326,0)</f>
        <v>0</v>
      </c>
      <c r="BG326" s="198">
        <f>IF(N326="zákl. přenesená",J326,0)</f>
        <v>0</v>
      </c>
      <c r="BH326" s="198">
        <f>IF(N326="sníž. přenesená",J326,0)</f>
        <v>0</v>
      </c>
      <c r="BI326" s="198">
        <f>IF(N326="nulová",J326,0)</f>
        <v>0</v>
      </c>
      <c r="BJ326" s="16" t="s">
        <v>79</v>
      </c>
      <c r="BK326" s="198">
        <f>ROUND(I326*H326,2)</f>
        <v>0</v>
      </c>
      <c r="BL326" s="16" t="s">
        <v>132</v>
      </c>
      <c r="BM326" s="197" t="s">
        <v>537</v>
      </c>
    </row>
    <row r="327" spans="1:65" s="2" customFormat="1" ht="28.8">
      <c r="A327" s="33"/>
      <c r="B327" s="34"/>
      <c r="C327" s="35"/>
      <c r="D327" s="199" t="s">
        <v>134</v>
      </c>
      <c r="E327" s="35"/>
      <c r="F327" s="200" t="s">
        <v>538</v>
      </c>
      <c r="G327" s="35"/>
      <c r="H327" s="35"/>
      <c r="I327" s="107"/>
      <c r="J327" s="35"/>
      <c r="K327" s="35"/>
      <c r="L327" s="38"/>
      <c r="M327" s="201"/>
      <c r="N327" s="202"/>
      <c r="O327" s="63"/>
      <c r="P327" s="63"/>
      <c r="Q327" s="63"/>
      <c r="R327" s="63"/>
      <c r="S327" s="63"/>
      <c r="T327" s="64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T327" s="16" t="s">
        <v>134</v>
      </c>
      <c r="AU327" s="16" t="s">
        <v>82</v>
      </c>
    </row>
    <row r="328" spans="1:65" s="13" customFormat="1" ht="10.199999999999999">
      <c r="B328" s="203"/>
      <c r="C328" s="204"/>
      <c r="D328" s="199" t="s">
        <v>136</v>
      </c>
      <c r="E328" s="205" t="s">
        <v>19</v>
      </c>
      <c r="F328" s="206" t="s">
        <v>539</v>
      </c>
      <c r="G328" s="204"/>
      <c r="H328" s="207">
        <v>8.57</v>
      </c>
      <c r="I328" s="208"/>
      <c r="J328" s="204"/>
      <c r="K328" s="204"/>
      <c r="L328" s="209"/>
      <c r="M328" s="210"/>
      <c r="N328" s="211"/>
      <c r="O328" s="211"/>
      <c r="P328" s="211"/>
      <c r="Q328" s="211"/>
      <c r="R328" s="211"/>
      <c r="S328" s="211"/>
      <c r="T328" s="212"/>
      <c r="AT328" s="213" t="s">
        <v>136</v>
      </c>
      <c r="AU328" s="213" t="s">
        <v>82</v>
      </c>
      <c r="AV328" s="13" t="s">
        <v>82</v>
      </c>
      <c r="AW328" s="13" t="s">
        <v>33</v>
      </c>
      <c r="AX328" s="13" t="s">
        <v>72</v>
      </c>
      <c r="AY328" s="213" t="s">
        <v>125</v>
      </c>
    </row>
    <row r="329" spans="1:65" s="13" customFormat="1" ht="10.199999999999999">
      <c r="B329" s="203"/>
      <c r="C329" s="204"/>
      <c r="D329" s="199" t="s">
        <v>136</v>
      </c>
      <c r="E329" s="205" t="s">
        <v>19</v>
      </c>
      <c r="F329" s="206" t="s">
        <v>540</v>
      </c>
      <c r="G329" s="204"/>
      <c r="H329" s="207">
        <v>9.36</v>
      </c>
      <c r="I329" s="208"/>
      <c r="J329" s="204"/>
      <c r="K329" s="204"/>
      <c r="L329" s="209"/>
      <c r="M329" s="210"/>
      <c r="N329" s="211"/>
      <c r="O329" s="211"/>
      <c r="P329" s="211"/>
      <c r="Q329" s="211"/>
      <c r="R329" s="211"/>
      <c r="S329" s="211"/>
      <c r="T329" s="212"/>
      <c r="AT329" s="213" t="s">
        <v>136</v>
      </c>
      <c r="AU329" s="213" t="s">
        <v>82</v>
      </c>
      <c r="AV329" s="13" t="s">
        <v>82</v>
      </c>
      <c r="AW329" s="13" t="s">
        <v>33</v>
      </c>
      <c r="AX329" s="13" t="s">
        <v>72</v>
      </c>
      <c r="AY329" s="213" t="s">
        <v>125</v>
      </c>
    </row>
    <row r="330" spans="1:65" s="13" customFormat="1" ht="10.199999999999999">
      <c r="B330" s="203"/>
      <c r="C330" s="204"/>
      <c r="D330" s="199" t="s">
        <v>136</v>
      </c>
      <c r="E330" s="205" t="s">
        <v>19</v>
      </c>
      <c r="F330" s="206" t="s">
        <v>541</v>
      </c>
      <c r="G330" s="204"/>
      <c r="H330" s="207">
        <v>6.48</v>
      </c>
      <c r="I330" s="208"/>
      <c r="J330" s="204"/>
      <c r="K330" s="204"/>
      <c r="L330" s="209"/>
      <c r="M330" s="210"/>
      <c r="N330" s="211"/>
      <c r="O330" s="211"/>
      <c r="P330" s="211"/>
      <c r="Q330" s="211"/>
      <c r="R330" s="211"/>
      <c r="S330" s="211"/>
      <c r="T330" s="212"/>
      <c r="AT330" s="213" t="s">
        <v>136</v>
      </c>
      <c r="AU330" s="213" t="s">
        <v>82</v>
      </c>
      <c r="AV330" s="13" t="s">
        <v>82</v>
      </c>
      <c r="AW330" s="13" t="s">
        <v>33</v>
      </c>
      <c r="AX330" s="13" t="s">
        <v>72</v>
      </c>
      <c r="AY330" s="213" t="s">
        <v>125</v>
      </c>
    </row>
    <row r="331" spans="1:65" s="13" customFormat="1" ht="10.199999999999999">
      <c r="B331" s="203"/>
      <c r="C331" s="204"/>
      <c r="D331" s="199" t="s">
        <v>136</v>
      </c>
      <c r="E331" s="205" t="s">
        <v>19</v>
      </c>
      <c r="F331" s="206" t="s">
        <v>542</v>
      </c>
      <c r="G331" s="204"/>
      <c r="H331" s="207">
        <v>26.8</v>
      </c>
      <c r="I331" s="208"/>
      <c r="J331" s="204"/>
      <c r="K331" s="204"/>
      <c r="L331" s="209"/>
      <c r="M331" s="210"/>
      <c r="N331" s="211"/>
      <c r="O331" s="211"/>
      <c r="P331" s="211"/>
      <c r="Q331" s="211"/>
      <c r="R331" s="211"/>
      <c r="S331" s="211"/>
      <c r="T331" s="212"/>
      <c r="AT331" s="213" t="s">
        <v>136</v>
      </c>
      <c r="AU331" s="213" t="s">
        <v>82</v>
      </c>
      <c r="AV331" s="13" t="s">
        <v>82</v>
      </c>
      <c r="AW331" s="13" t="s">
        <v>33</v>
      </c>
      <c r="AX331" s="13" t="s">
        <v>72</v>
      </c>
      <c r="AY331" s="213" t="s">
        <v>125</v>
      </c>
    </row>
    <row r="332" spans="1:65" s="2" customFormat="1" ht="14.4" customHeight="1">
      <c r="A332" s="33"/>
      <c r="B332" s="34"/>
      <c r="C332" s="186" t="s">
        <v>543</v>
      </c>
      <c r="D332" s="186" t="s">
        <v>127</v>
      </c>
      <c r="E332" s="187" t="s">
        <v>544</v>
      </c>
      <c r="F332" s="188" t="s">
        <v>545</v>
      </c>
      <c r="G332" s="189" t="s">
        <v>130</v>
      </c>
      <c r="H332" s="190">
        <v>51.21</v>
      </c>
      <c r="I332" s="191"/>
      <c r="J332" s="192">
        <f>ROUND(I332*H332,2)</f>
        <v>0</v>
      </c>
      <c r="K332" s="188" t="s">
        <v>131</v>
      </c>
      <c r="L332" s="38"/>
      <c r="M332" s="193" t="s">
        <v>19</v>
      </c>
      <c r="N332" s="194" t="s">
        <v>43</v>
      </c>
      <c r="O332" s="63"/>
      <c r="P332" s="195">
        <f>O332*H332</f>
        <v>0</v>
      </c>
      <c r="Q332" s="195">
        <v>8.5999999999999998E-4</v>
      </c>
      <c r="R332" s="195">
        <f>Q332*H332</f>
        <v>4.4040599999999999E-2</v>
      </c>
      <c r="S332" s="195">
        <v>0</v>
      </c>
      <c r="T332" s="196">
        <f>S332*H332</f>
        <v>0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197" t="s">
        <v>132</v>
      </c>
      <c r="AT332" s="197" t="s">
        <v>127</v>
      </c>
      <c r="AU332" s="197" t="s">
        <v>82</v>
      </c>
      <c r="AY332" s="16" t="s">
        <v>125</v>
      </c>
      <c r="BE332" s="198">
        <f>IF(N332="základní",J332,0)</f>
        <v>0</v>
      </c>
      <c r="BF332" s="198">
        <f>IF(N332="snížená",J332,0)</f>
        <v>0</v>
      </c>
      <c r="BG332" s="198">
        <f>IF(N332="zákl. přenesená",J332,0)</f>
        <v>0</v>
      </c>
      <c r="BH332" s="198">
        <f>IF(N332="sníž. přenesená",J332,0)</f>
        <v>0</v>
      </c>
      <c r="BI332" s="198">
        <f>IF(N332="nulová",J332,0)</f>
        <v>0</v>
      </c>
      <c r="BJ332" s="16" t="s">
        <v>79</v>
      </c>
      <c r="BK332" s="198">
        <f>ROUND(I332*H332,2)</f>
        <v>0</v>
      </c>
      <c r="BL332" s="16" t="s">
        <v>132</v>
      </c>
      <c r="BM332" s="197" t="s">
        <v>546</v>
      </c>
    </row>
    <row r="333" spans="1:65" s="2" customFormat="1" ht="28.8">
      <c r="A333" s="33"/>
      <c r="B333" s="34"/>
      <c r="C333" s="35"/>
      <c r="D333" s="199" t="s">
        <v>134</v>
      </c>
      <c r="E333" s="35"/>
      <c r="F333" s="200" t="s">
        <v>547</v>
      </c>
      <c r="G333" s="35"/>
      <c r="H333" s="35"/>
      <c r="I333" s="107"/>
      <c r="J333" s="35"/>
      <c r="K333" s="35"/>
      <c r="L333" s="38"/>
      <c r="M333" s="201"/>
      <c r="N333" s="202"/>
      <c r="O333" s="63"/>
      <c r="P333" s="63"/>
      <c r="Q333" s="63"/>
      <c r="R333" s="63"/>
      <c r="S333" s="63"/>
      <c r="T333" s="64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T333" s="16" t="s">
        <v>134</v>
      </c>
      <c r="AU333" s="16" t="s">
        <v>82</v>
      </c>
    </row>
    <row r="334" spans="1:65" s="2" customFormat="1" ht="14.4" customHeight="1">
      <c r="A334" s="33"/>
      <c r="B334" s="34"/>
      <c r="C334" s="186" t="s">
        <v>548</v>
      </c>
      <c r="D334" s="186" t="s">
        <v>127</v>
      </c>
      <c r="E334" s="187" t="s">
        <v>549</v>
      </c>
      <c r="F334" s="188" t="s">
        <v>550</v>
      </c>
      <c r="G334" s="189" t="s">
        <v>305</v>
      </c>
      <c r="H334" s="190">
        <v>0.44500000000000001</v>
      </c>
      <c r="I334" s="191"/>
      <c r="J334" s="192">
        <f>ROUND(I334*H334,2)</f>
        <v>0</v>
      </c>
      <c r="K334" s="188" t="s">
        <v>131</v>
      </c>
      <c r="L334" s="38"/>
      <c r="M334" s="193" t="s">
        <v>19</v>
      </c>
      <c r="N334" s="194" t="s">
        <v>43</v>
      </c>
      <c r="O334" s="63"/>
      <c r="P334" s="195">
        <f>O334*H334</f>
        <v>0</v>
      </c>
      <c r="Q334" s="195">
        <v>1.03003</v>
      </c>
      <c r="R334" s="195">
        <f>Q334*H334</f>
        <v>0.45836335</v>
      </c>
      <c r="S334" s="195">
        <v>0</v>
      </c>
      <c r="T334" s="196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197" t="s">
        <v>132</v>
      </c>
      <c r="AT334" s="197" t="s">
        <v>127</v>
      </c>
      <c r="AU334" s="197" t="s">
        <v>82</v>
      </c>
      <c r="AY334" s="16" t="s">
        <v>125</v>
      </c>
      <c r="BE334" s="198">
        <f>IF(N334="základní",J334,0)</f>
        <v>0</v>
      </c>
      <c r="BF334" s="198">
        <f>IF(N334="snížená",J334,0)</f>
        <v>0</v>
      </c>
      <c r="BG334" s="198">
        <f>IF(N334="zákl. přenesená",J334,0)</f>
        <v>0</v>
      </c>
      <c r="BH334" s="198">
        <f>IF(N334="sníž. přenesená",J334,0)</f>
        <v>0</v>
      </c>
      <c r="BI334" s="198">
        <f>IF(N334="nulová",J334,0)</f>
        <v>0</v>
      </c>
      <c r="BJ334" s="16" t="s">
        <v>79</v>
      </c>
      <c r="BK334" s="198">
        <f>ROUND(I334*H334,2)</f>
        <v>0</v>
      </c>
      <c r="BL334" s="16" t="s">
        <v>132</v>
      </c>
      <c r="BM334" s="197" t="s">
        <v>551</v>
      </c>
    </row>
    <row r="335" spans="1:65" s="2" customFormat="1" ht="38.4">
      <c r="A335" s="33"/>
      <c r="B335" s="34"/>
      <c r="C335" s="35"/>
      <c r="D335" s="199" t="s">
        <v>134</v>
      </c>
      <c r="E335" s="35"/>
      <c r="F335" s="200" t="s">
        <v>552</v>
      </c>
      <c r="G335" s="35"/>
      <c r="H335" s="35"/>
      <c r="I335" s="107"/>
      <c r="J335" s="35"/>
      <c r="K335" s="35"/>
      <c r="L335" s="38"/>
      <c r="M335" s="201"/>
      <c r="N335" s="202"/>
      <c r="O335" s="63"/>
      <c r="P335" s="63"/>
      <c r="Q335" s="63"/>
      <c r="R335" s="63"/>
      <c r="S335" s="63"/>
      <c r="T335" s="64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T335" s="16" t="s">
        <v>134</v>
      </c>
      <c r="AU335" s="16" t="s">
        <v>82</v>
      </c>
    </row>
    <row r="336" spans="1:65" s="13" customFormat="1" ht="10.199999999999999">
      <c r="B336" s="203"/>
      <c r="C336" s="204"/>
      <c r="D336" s="199" t="s">
        <v>136</v>
      </c>
      <c r="E336" s="205" t="s">
        <v>19</v>
      </c>
      <c r="F336" s="206" t="s">
        <v>553</v>
      </c>
      <c r="G336" s="204"/>
      <c r="H336" s="207">
        <v>5.0999999999999997E-2</v>
      </c>
      <c r="I336" s="208"/>
      <c r="J336" s="204"/>
      <c r="K336" s="204"/>
      <c r="L336" s="209"/>
      <c r="M336" s="210"/>
      <c r="N336" s="211"/>
      <c r="O336" s="211"/>
      <c r="P336" s="211"/>
      <c r="Q336" s="211"/>
      <c r="R336" s="211"/>
      <c r="S336" s="211"/>
      <c r="T336" s="212"/>
      <c r="AT336" s="213" t="s">
        <v>136</v>
      </c>
      <c r="AU336" s="213" t="s">
        <v>82</v>
      </c>
      <c r="AV336" s="13" t="s">
        <v>82</v>
      </c>
      <c r="AW336" s="13" t="s">
        <v>33</v>
      </c>
      <c r="AX336" s="13" t="s">
        <v>72</v>
      </c>
      <c r="AY336" s="213" t="s">
        <v>125</v>
      </c>
    </row>
    <row r="337" spans="1:65" s="13" customFormat="1" ht="10.199999999999999">
      <c r="B337" s="203"/>
      <c r="C337" s="204"/>
      <c r="D337" s="199" t="s">
        <v>136</v>
      </c>
      <c r="E337" s="205" t="s">
        <v>19</v>
      </c>
      <c r="F337" s="206" t="s">
        <v>554</v>
      </c>
      <c r="G337" s="204"/>
      <c r="H337" s="207">
        <v>0.39400000000000002</v>
      </c>
      <c r="I337" s="208"/>
      <c r="J337" s="204"/>
      <c r="K337" s="204"/>
      <c r="L337" s="209"/>
      <c r="M337" s="210"/>
      <c r="N337" s="211"/>
      <c r="O337" s="211"/>
      <c r="P337" s="211"/>
      <c r="Q337" s="211"/>
      <c r="R337" s="211"/>
      <c r="S337" s="211"/>
      <c r="T337" s="212"/>
      <c r="AT337" s="213" t="s">
        <v>136</v>
      </c>
      <c r="AU337" s="213" t="s">
        <v>82</v>
      </c>
      <c r="AV337" s="13" t="s">
        <v>82</v>
      </c>
      <c r="AW337" s="13" t="s">
        <v>33</v>
      </c>
      <c r="AX337" s="13" t="s">
        <v>72</v>
      </c>
      <c r="AY337" s="213" t="s">
        <v>125</v>
      </c>
    </row>
    <row r="338" spans="1:65" s="2" customFormat="1" ht="21.6" customHeight="1">
      <c r="A338" s="33"/>
      <c r="B338" s="34"/>
      <c r="C338" s="186" t="s">
        <v>555</v>
      </c>
      <c r="D338" s="186" t="s">
        <v>127</v>
      </c>
      <c r="E338" s="187" t="s">
        <v>556</v>
      </c>
      <c r="F338" s="188" t="s">
        <v>557</v>
      </c>
      <c r="G338" s="189" t="s">
        <v>145</v>
      </c>
      <c r="H338" s="190">
        <v>36</v>
      </c>
      <c r="I338" s="191"/>
      <c r="J338" s="192">
        <f>ROUND(I338*H338,2)</f>
        <v>0</v>
      </c>
      <c r="K338" s="188" t="s">
        <v>131</v>
      </c>
      <c r="L338" s="38"/>
      <c r="M338" s="193" t="s">
        <v>19</v>
      </c>
      <c r="N338" s="194" t="s">
        <v>43</v>
      </c>
      <c r="O338" s="63"/>
      <c r="P338" s="195">
        <f>O338*H338</f>
        <v>0</v>
      </c>
      <c r="Q338" s="195">
        <v>0</v>
      </c>
      <c r="R338" s="195">
        <f>Q338*H338</f>
        <v>0</v>
      </c>
      <c r="S338" s="195">
        <v>0</v>
      </c>
      <c r="T338" s="196">
        <f>S338*H338</f>
        <v>0</v>
      </c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R338" s="197" t="s">
        <v>132</v>
      </c>
      <c r="AT338" s="197" t="s">
        <v>127</v>
      </c>
      <c r="AU338" s="197" t="s">
        <v>82</v>
      </c>
      <c r="AY338" s="16" t="s">
        <v>125</v>
      </c>
      <c r="BE338" s="198">
        <f>IF(N338="základní",J338,0)</f>
        <v>0</v>
      </c>
      <c r="BF338" s="198">
        <f>IF(N338="snížená",J338,0)</f>
        <v>0</v>
      </c>
      <c r="BG338" s="198">
        <f>IF(N338="zákl. přenesená",J338,0)</f>
        <v>0</v>
      </c>
      <c r="BH338" s="198">
        <f>IF(N338="sníž. přenesená",J338,0)</f>
        <v>0</v>
      </c>
      <c r="BI338" s="198">
        <f>IF(N338="nulová",J338,0)</f>
        <v>0</v>
      </c>
      <c r="BJ338" s="16" t="s">
        <v>79</v>
      </c>
      <c r="BK338" s="198">
        <f>ROUND(I338*H338,2)</f>
        <v>0</v>
      </c>
      <c r="BL338" s="16" t="s">
        <v>132</v>
      </c>
      <c r="BM338" s="197" t="s">
        <v>558</v>
      </c>
    </row>
    <row r="339" spans="1:65" s="2" customFormat="1" ht="19.2">
      <c r="A339" s="33"/>
      <c r="B339" s="34"/>
      <c r="C339" s="35"/>
      <c r="D339" s="199" t="s">
        <v>134</v>
      </c>
      <c r="E339" s="35"/>
      <c r="F339" s="200" t="s">
        <v>559</v>
      </c>
      <c r="G339" s="35"/>
      <c r="H339" s="35"/>
      <c r="I339" s="107"/>
      <c r="J339" s="35"/>
      <c r="K339" s="35"/>
      <c r="L339" s="38"/>
      <c r="M339" s="201"/>
      <c r="N339" s="202"/>
      <c r="O339" s="63"/>
      <c r="P339" s="63"/>
      <c r="Q339" s="63"/>
      <c r="R339" s="63"/>
      <c r="S339" s="63"/>
      <c r="T339" s="64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T339" s="16" t="s">
        <v>134</v>
      </c>
      <c r="AU339" s="16" t="s">
        <v>82</v>
      </c>
    </row>
    <row r="340" spans="1:65" s="13" customFormat="1" ht="10.199999999999999">
      <c r="B340" s="203"/>
      <c r="C340" s="204"/>
      <c r="D340" s="199" t="s">
        <v>136</v>
      </c>
      <c r="E340" s="205" t="s">
        <v>19</v>
      </c>
      <c r="F340" s="206" t="s">
        <v>560</v>
      </c>
      <c r="G340" s="204"/>
      <c r="H340" s="207">
        <v>36</v>
      </c>
      <c r="I340" s="208"/>
      <c r="J340" s="204"/>
      <c r="K340" s="204"/>
      <c r="L340" s="209"/>
      <c r="M340" s="210"/>
      <c r="N340" s="211"/>
      <c r="O340" s="211"/>
      <c r="P340" s="211"/>
      <c r="Q340" s="211"/>
      <c r="R340" s="211"/>
      <c r="S340" s="211"/>
      <c r="T340" s="212"/>
      <c r="AT340" s="213" t="s">
        <v>136</v>
      </c>
      <c r="AU340" s="213" t="s">
        <v>82</v>
      </c>
      <c r="AV340" s="13" t="s">
        <v>82</v>
      </c>
      <c r="AW340" s="13" t="s">
        <v>33</v>
      </c>
      <c r="AX340" s="13" t="s">
        <v>79</v>
      </c>
      <c r="AY340" s="213" t="s">
        <v>125</v>
      </c>
    </row>
    <row r="341" spans="1:65" s="2" customFormat="1" ht="14.4" customHeight="1">
      <c r="A341" s="33"/>
      <c r="B341" s="34"/>
      <c r="C341" s="214" t="s">
        <v>561</v>
      </c>
      <c r="D341" s="214" t="s">
        <v>328</v>
      </c>
      <c r="E341" s="215" t="s">
        <v>562</v>
      </c>
      <c r="F341" s="216" t="s">
        <v>563</v>
      </c>
      <c r="G341" s="217" t="s">
        <v>564</v>
      </c>
      <c r="H341" s="218">
        <v>36</v>
      </c>
      <c r="I341" s="219"/>
      <c r="J341" s="220">
        <f>ROUND(I341*H341,2)</f>
        <v>0</v>
      </c>
      <c r="K341" s="216" t="s">
        <v>19</v>
      </c>
      <c r="L341" s="221"/>
      <c r="M341" s="222" t="s">
        <v>19</v>
      </c>
      <c r="N341" s="223" t="s">
        <v>43</v>
      </c>
      <c r="O341" s="63"/>
      <c r="P341" s="195">
        <f>O341*H341</f>
        <v>0</v>
      </c>
      <c r="Q341" s="195">
        <v>2.1000000000000001E-2</v>
      </c>
      <c r="R341" s="195">
        <f>Q341*H341</f>
        <v>0.75600000000000001</v>
      </c>
      <c r="S341" s="195">
        <v>0</v>
      </c>
      <c r="T341" s="196">
        <f>S341*H341</f>
        <v>0</v>
      </c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R341" s="197" t="s">
        <v>173</v>
      </c>
      <c r="AT341" s="197" t="s">
        <v>328</v>
      </c>
      <c r="AU341" s="197" t="s">
        <v>82</v>
      </c>
      <c r="AY341" s="16" t="s">
        <v>125</v>
      </c>
      <c r="BE341" s="198">
        <f>IF(N341="základní",J341,0)</f>
        <v>0</v>
      </c>
      <c r="BF341" s="198">
        <f>IF(N341="snížená",J341,0)</f>
        <v>0</v>
      </c>
      <c r="BG341" s="198">
        <f>IF(N341="zákl. přenesená",J341,0)</f>
        <v>0</v>
      </c>
      <c r="BH341" s="198">
        <f>IF(N341="sníž. přenesená",J341,0)</f>
        <v>0</v>
      </c>
      <c r="BI341" s="198">
        <f>IF(N341="nulová",J341,0)</f>
        <v>0</v>
      </c>
      <c r="BJ341" s="16" t="s">
        <v>79</v>
      </c>
      <c r="BK341" s="198">
        <f>ROUND(I341*H341,2)</f>
        <v>0</v>
      </c>
      <c r="BL341" s="16" t="s">
        <v>132</v>
      </c>
      <c r="BM341" s="197" t="s">
        <v>565</v>
      </c>
    </row>
    <row r="342" spans="1:65" s="2" customFormat="1" ht="10.199999999999999">
      <c r="A342" s="33"/>
      <c r="B342" s="34"/>
      <c r="C342" s="35"/>
      <c r="D342" s="199" t="s">
        <v>134</v>
      </c>
      <c r="E342" s="35"/>
      <c r="F342" s="200" t="s">
        <v>563</v>
      </c>
      <c r="G342" s="35"/>
      <c r="H342" s="35"/>
      <c r="I342" s="107"/>
      <c r="J342" s="35"/>
      <c r="K342" s="35"/>
      <c r="L342" s="38"/>
      <c r="M342" s="201"/>
      <c r="N342" s="202"/>
      <c r="O342" s="63"/>
      <c r="P342" s="63"/>
      <c r="Q342" s="63"/>
      <c r="R342" s="63"/>
      <c r="S342" s="63"/>
      <c r="T342" s="64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T342" s="16" t="s">
        <v>134</v>
      </c>
      <c r="AU342" s="16" t="s">
        <v>82</v>
      </c>
    </row>
    <row r="343" spans="1:65" s="2" customFormat="1" ht="38.4">
      <c r="A343" s="33"/>
      <c r="B343" s="34"/>
      <c r="C343" s="35"/>
      <c r="D343" s="199" t="s">
        <v>376</v>
      </c>
      <c r="E343" s="35"/>
      <c r="F343" s="224" t="s">
        <v>566</v>
      </c>
      <c r="G343" s="35"/>
      <c r="H343" s="35"/>
      <c r="I343" s="107"/>
      <c r="J343" s="35"/>
      <c r="K343" s="35"/>
      <c r="L343" s="38"/>
      <c r="M343" s="201"/>
      <c r="N343" s="202"/>
      <c r="O343" s="63"/>
      <c r="P343" s="63"/>
      <c r="Q343" s="63"/>
      <c r="R343" s="63"/>
      <c r="S343" s="63"/>
      <c r="T343" s="64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T343" s="16" t="s">
        <v>376</v>
      </c>
      <c r="AU343" s="16" t="s">
        <v>82</v>
      </c>
    </row>
    <row r="344" spans="1:65" s="12" customFormat="1" ht="22.8" customHeight="1">
      <c r="B344" s="170"/>
      <c r="C344" s="171"/>
      <c r="D344" s="172" t="s">
        <v>71</v>
      </c>
      <c r="E344" s="184" t="s">
        <v>132</v>
      </c>
      <c r="F344" s="184" t="s">
        <v>567</v>
      </c>
      <c r="G344" s="171"/>
      <c r="H344" s="171"/>
      <c r="I344" s="174"/>
      <c r="J344" s="185">
        <f>BK344</f>
        <v>0</v>
      </c>
      <c r="K344" s="171"/>
      <c r="L344" s="176"/>
      <c r="M344" s="177"/>
      <c r="N344" s="178"/>
      <c r="O344" s="178"/>
      <c r="P344" s="179">
        <f>SUM(P345:P366)</f>
        <v>0</v>
      </c>
      <c r="Q344" s="178"/>
      <c r="R344" s="179">
        <f>SUM(R345:R366)</f>
        <v>93.249421999999996</v>
      </c>
      <c r="S344" s="178"/>
      <c r="T344" s="180">
        <f>SUM(T345:T366)</f>
        <v>0</v>
      </c>
      <c r="AR344" s="181" t="s">
        <v>79</v>
      </c>
      <c r="AT344" s="182" t="s">
        <v>71</v>
      </c>
      <c r="AU344" s="182" t="s">
        <v>79</v>
      </c>
      <c r="AY344" s="181" t="s">
        <v>125</v>
      </c>
      <c r="BK344" s="183">
        <f>SUM(BK345:BK366)</f>
        <v>0</v>
      </c>
    </row>
    <row r="345" spans="1:65" s="2" customFormat="1" ht="21.6" customHeight="1">
      <c r="A345" s="33"/>
      <c r="B345" s="34"/>
      <c r="C345" s="186" t="s">
        <v>568</v>
      </c>
      <c r="D345" s="186" t="s">
        <v>127</v>
      </c>
      <c r="E345" s="187" t="s">
        <v>569</v>
      </c>
      <c r="F345" s="188" t="s">
        <v>570</v>
      </c>
      <c r="G345" s="189" t="s">
        <v>130</v>
      </c>
      <c r="H345" s="190">
        <v>4.75</v>
      </c>
      <c r="I345" s="191"/>
      <c r="J345" s="192">
        <f>ROUND(I345*H345,2)</f>
        <v>0</v>
      </c>
      <c r="K345" s="188" t="s">
        <v>131</v>
      </c>
      <c r="L345" s="38"/>
      <c r="M345" s="193" t="s">
        <v>19</v>
      </c>
      <c r="N345" s="194" t="s">
        <v>43</v>
      </c>
      <c r="O345" s="63"/>
      <c r="P345" s="195">
        <f>O345*H345</f>
        <v>0</v>
      </c>
      <c r="Q345" s="195">
        <v>0.38257000000000002</v>
      </c>
      <c r="R345" s="195">
        <f>Q345*H345</f>
        <v>1.8172075000000001</v>
      </c>
      <c r="S345" s="195">
        <v>0</v>
      </c>
      <c r="T345" s="196">
        <f>S345*H345</f>
        <v>0</v>
      </c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R345" s="197" t="s">
        <v>132</v>
      </c>
      <c r="AT345" s="197" t="s">
        <v>127</v>
      </c>
      <c r="AU345" s="197" t="s">
        <v>82</v>
      </c>
      <c r="AY345" s="16" t="s">
        <v>125</v>
      </c>
      <c r="BE345" s="198">
        <f>IF(N345="základní",J345,0)</f>
        <v>0</v>
      </c>
      <c r="BF345" s="198">
        <f>IF(N345="snížená",J345,0)</f>
        <v>0</v>
      </c>
      <c r="BG345" s="198">
        <f>IF(N345="zákl. přenesená",J345,0)</f>
        <v>0</v>
      </c>
      <c r="BH345" s="198">
        <f>IF(N345="sníž. přenesená",J345,0)</f>
        <v>0</v>
      </c>
      <c r="BI345" s="198">
        <f>IF(N345="nulová",J345,0)</f>
        <v>0</v>
      </c>
      <c r="BJ345" s="16" t="s">
        <v>79</v>
      </c>
      <c r="BK345" s="198">
        <f>ROUND(I345*H345,2)</f>
        <v>0</v>
      </c>
      <c r="BL345" s="16" t="s">
        <v>132</v>
      </c>
      <c r="BM345" s="197" t="s">
        <v>571</v>
      </c>
    </row>
    <row r="346" spans="1:65" s="2" customFormat="1" ht="10.199999999999999">
      <c r="A346" s="33"/>
      <c r="B346" s="34"/>
      <c r="C346" s="35"/>
      <c r="D346" s="199" t="s">
        <v>134</v>
      </c>
      <c r="E346" s="35"/>
      <c r="F346" s="200" t="s">
        <v>572</v>
      </c>
      <c r="G346" s="35"/>
      <c r="H346" s="35"/>
      <c r="I346" s="107"/>
      <c r="J346" s="35"/>
      <c r="K346" s="35"/>
      <c r="L346" s="38"/>
      <c r="M346" s="201"/>
      <c r="N346" s="202"/>
      <c r="O346" s="63"/>
      <c r="P346" s="63"/>
      <c r="Q346" s="63"/>
      <c r="R346" s="63"/>
      <c r="S346" s="63"/>
      <c r="T346" s="64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T346" s="16" t="s">
        <v>134</v>
      </c>
      <c r="AU346" s="16" t="s">
        <v>82</v>
      </c>
    </row>
    <row r="347" spans="1:65" s="13" customFormat="1" ht="10.199999999999999">
      <c r="B347" s="203"/>
      <c r="C347" s="204"/>
      <c r="D347" s="199" t="s">
        <v>136</v>
      </c>
      <c r="E347" s="205" t="s">
        <v>19</v>
      </c>
      <c r="F347" s="206" t="s">
        <v>573</v>
      </c>
      <c r="G347" s="204"/>
      <c r="H347" s="207">
        <v>3.9</v>
      </c>
      <c r="I347" s="208"/>
      <c r="J347" s="204"/>
      <c r="K347" s="204"/>
      <c r="L347" s="209"/>
      <c r="M347" s="210"/>
      <c r="N347" s="211"/>
      <c r="O347" s="211"/>
      <c r="P347" s="211"/>
      <c r="Q347" s="211"/>
      <c r="R347" s="211"/>
      <c r="S347" s="211"/>
      <c r="T347" s="212"/>
      <c r="AT347" s="213" t="s">
        <v>136</v>
      </c>
      <c r="AU347" s="213" t="s">
        <v>82</v>
      </c>
      <c r="AV347" s="13" t="s">
        <v>82</v>
      </c>
      <c r="AW347" s="13" t="s">
        <v>33</v>
      </c>
      <c r="AX347" s="13" t="s">
        <v>72</v>
      </c>
      <c r="AY347" s="213" t="s">
        <v>125</v>
      </c>
    </row>
    <row r="348" spans="1:65" s="13" customFormat="1" ht="10.199999999999999">
      <c r="B348" s="203"/>
      <c r="C348" s="204"/>
      <c r="D348" s="199" t="s">
        <v>136</v>
      </c>
      <c r="E348" s="205" t="s">
        <v>19</v>
      </c>
      <c r="F348" s="206" t="s">
        <v>574</v>
      </c>
      <c r="G348" s="204"/>
      <c r="H348" s="207">
        <v>0.85</v>
      </c>
      <c r="I348" s="208"/>
      <c r="J348" s="204"/>
      <c r="K348" s="204"/>
      <c r="L348" s="209"/>
      <c r="M348" s="210"/>
      <c r="N348" s="211"/>
      <c r="O348" s="211"/>
      <c r="P348" s="211"/>
      <c r="Q348" s="211"/>
      <c r="R348" s="211"/>
      <c r="S348" s="211"/>
      <c r="T348" s="212"/>
      <c r="AT348" s="213" t="s">
        <v>136</v>
      </c>
      <c r="AU348" s="213" t="s">
        <v>82</v>
      </c>
      <c r="AV348" s="13" t="s">
        <v>82</v>
      </c>
      <c r="AW348" s="13" t="s">
        <v>33</v>
      </c>
      <c r="AX348" s="13" t="s">
        <v>72</v>
      </c>
      <c r="AY348" s="213" t="s">
        <v>125</v>
      </c>
    </row>
    <row r="349" spans="1:65" s="2" customFormat="1" ht="14.4" customHeight="1">
      <c r="A349" s="33"/>
      <c r="B349" s="34"/>
      <c r="C349" s="186" t="s">
        <v>575</v>
      </c>
      <c r="D349" s="186" t="s">
        <v>127</v>
      </c>
      <c r="E349" s="187" t="s">
        <v>576</v>
      </c>
      <c r="F349" s="188" t="s">
        <v>577</v>
      </c>
      <c r="G349" s="189" t="s">
        <v>130</v>
      </c>
      <c r="H349" s="190">
        <v>10.4</v>
      </c>
      <c r="I349" s="191"/>
      <c r="J349" s="192">
        <f>ROUND(I349*H349,2)</f>
        <v>0</v>
      </c>
      <c r="K349" s="188" t="s">
        <v>131</v>
      </c>
      <c r="L349" s="38"/>
      <c r="M349" s="193" t="s">
        <v>19</v>
      </c>
      <c r="N349" s="194" t="s">
        <v>43</v>
      </c>
      <c r="O349" s="63"/>
      <c r="P349" s="195">
        <f>O349*H349</f>
        <v>0</v>
      </c>
      <c r="Q349" s="195">
        <v>0.21251999999999999</v>
      </c>
      <c r="R349" s="195">
        <f>Q349*H349</f>
        <v>2.2102079999999997</v>
      </c>
      <c r="S349" s="195">
        <v>0</v>
      </c>
      <c r="T349" s="196">
        <f>S349*H349</f>
        <v>0</v>
      </c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R349" s="197" t="s">
        <v>132</v>
      </c>
      <c r="AT349" s="197" t="s">
        <v>127</v>
      </c>
      <c r="AU349" s="197" t="s">
        <v>82</v>
      </c>
      <c r="AY349" s="16" t="s">
        <v>125</v>
      </c>
      <c r="BE349" s="198">
        <f>IF(N349="základní",J349,0)</f>
        <v>0</v>
      </c>
      <c r="BF349" s="198">
        <f>IF(N349="snížená",J349,0)</f>
        <v>0</v>
      </c>
      <c r="BG349" s="198">
        <f>IF(N349="zákl. přenesená",J349,0)</f>
        <v>0</v>
      </c>
      <c r="BH349" s="198">
        <f>IF(N349="sníž. přenesená",J349,0)</f>
        <v>0</v>
      </c>
      <c r="BI349" s="198">
        <f>IF(N349="nulová",J349,0)</f>
        <v>0</v>
      </c>
      <c r="BJ349" s="16" t="s">
        <v>79</v>
      </c>
      <c r="BK349" s="198">
        <f>ROUND(I349*H349,2)</f>
        <v>0</v>
      </c>
      <c r="BL349" s="16" t="s">
        <v>132</v>
      </c>
      <c r="BM349" s="197" t="s">
        <v>578</v>
      </c>
    </row>
    <row r="350" spans="1:65" s="2" customFormat="1" ht="10.199999999999999">
      <c r="A350" s="33"/>
      <c r="B350" s="34"/>
      <c r="C350" s="35"/>
      <c r="D350" s="199" t="s">
        <v>134</v>
      </c>
      <c r="E350" s="35"/>
      <c r="F350" s="200" t="s">
        <v>579</v>
      </c>
      <c r="G350" s="35"/>
      <c r="H350" s="35"/>
      <c r="I350" s="107"/>
      <c r="J350" s="35"/>
      <c r="K350" s="35"/>
      <c r="L350" s="38"/>
      <c r="M350" s="201"/>
      <c r="N350" s="202"/>
      <c r="O350" s="63"/>
      <c r="P350" s="63"/>
      <c r="Q350" s="63"/>
      <c r="R350" s="63"/>
      <c r="S350" s="63"/>
      <c r="T350" s="64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T350" s="16" t="s">
        <v>134</v>
      </c>
      <c r="AU350" s="16" t="s">
        <v>82</v>
      </c>
    </row>
    <row r="351" spans="1:65" s="13" customFormat="1" ht="10.199999999999999">
      <c r="B351" s="203"/>
      <c r="C351" s="204"/>
      <c r="D351" s="199" t="s">
        <v>136</v>
      </c>
      <c r="E351" s="205" t="s">
        <v>19</v>
      </c>
      <c r="F351" s="206" t="s">
        <v>580</v>
      </c>
      <c r="G351" s="204"/>
      <c r="H351" s="207">
        <v>10.4</v>
      </c>
      <c r="I351" s="208"/>
      <c r="J351" s="204"/>
      <c r="K351" s="204"/>
      <c r="L351" s="209"/>
      <c r="M351" s="210"/>
      <c r="N351" s="211"/>
      <c r="O351" s="211"/>
      <c r="P351" s="211"/>
      <c r="Q351" s="211"/>
      <c r="R351" s="211"/>
      <c r="S351" s="211"/>
      <c r="T351" s="212"/>
      <c r="AT351" s="213" t="s">
        <v>136</v>
      </c>
      <c r="AU351" s="213" t="s">
        <v>82</v>
      </c>
      <c r="AV351" s="13" t="s">
        <v>82</v>
      </c>
      <c r="AW351" s="13" t="s">
        <v>33</v>
      </c>
      <c r="AX351" s="13" t="s">
        <v>79</v>
      </c>
      <c r="AY351" s="213" t="s">
        <v>125</v>
      </c>
    </row>
    <row r="352" spans="1:65" s="2" customFormat="1" ht="14.4" customHeight="1">
      <c r="A352" s="33"/>
      <c r="B352" s="34"/>
      <c r="C352" s="186" t="s">
        <v>581</v>
      </c>
      <c r="D352" s="186" t="s">
        <v>127</v>
      </c>
      <c r="E352" s="187" t="s">
        <v>582</v>
      </c>
      <c r="F352" s="188" t="s">
        <v>583</v>
      </c>
      <c r="G352" s="189" t="s">
        <v>176</v>
      </c>
      <c r="H352" s="190">
        <v>4.2</v>
      </c>
      <c r="I352" s="191"/>
      <c r="J352" s="192">
        <f>ROUND(I352*H352,2)</f>
        <v>0</v>
      </c>
      <c r="K352" s="188" t="s">
        <v>131</v>
      </c>
      <c r="L352" s="38"/>
      <c r="M352" s="193" t="s">
        <v>19</v>
      </c>
      <c r="N352" s="194" t="s">
        <v>43</v>
      </c>
      <c r="O352" s="63"/>
      <c r="P352" s="195">
        <f>O352*H352</f>
        <v>0</v>
      </c>
      <c r="Q352" s="195">
        <v>1.8907700000000001</v>
      </c>
      <c r="R352" s="195">
        <f>Q352*H352</f>
        <v>7.9412340000000006</v>
      </c>
      <c r="S352" s="195">
        <v>0</v>
      </c>
      <c r="T352" s="196">
        <f>S352*H352</f>
        <v>0</v>
      </c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R352" s="197" t="s">
        <v>132</v>
      </c>
      <c r="AT352" s="197" t="s">
        <v>127</v>
      </c>
      <c r="AU352" s="197" t="s">
        <v>82</v>
      </c>
      <c r="AY352" s="16" t="s">
        <v>125</v>
      </c>
      <c r="BE352" s="198">
        <f>IF(N352="základní",J352,0)</f>
        <v>0</v>
      </c>
      <c r="BF352" s="198">
        <f>IF(N352="snížená",J352,0)</f>
        <v>0</v>
      </c>
      <c r="BG352" s="198">
        <f>IF(N352="zákl. přenesená",J352,0)</f>
        <v>0</v>
      </c>
      <c r="BH352" s="198">
        <f>IF(N352="sníž. přenesená",J352,0)</f>
        <v>0</v>
      </c>
      <c r="BI352" s="198">
        <f>IF(N352="nulová",J352,0)</f>
        <v>0</v>
      </c>
      <c r="BJ352" s="16" t="s">
        <v>79</v>
      </c>
      <c r="BK352" s="198">
        <f>ROUND(I352*H352,2)</f>
        <v>0</v>
      </c>
      <c r="BL352" s="16" t="s">
        <v>132</v>
      </c>
      <c r="BM352" s="197" t="s">
        <v>584</v>
      </c>
    </row>
    <row r="353" spans="1:65" s="2" customFormat="1" ht="10.199999999999999">
      <c r="A353" s="33"/>
      <c r="B353" s="34"/>
      <c r="C353" s="35"/>
      <c r="D353" s="199" t="s">
        <v>134</v>
      </c>
      <c r="E353" s="35"/>
      <c r="F353" s="200" t="s">
        <v>585</v>
      </c>
      <c r="G353" s="35"/>
      <c r="H353" s="35"/>
      <c r="I353" s="107"/>
      <c r="J353" s="35"/>
      <c r="K353" s="35"/>
      <c r="L353" s="38"/>
      <c r="M353" s="201"/>
      <c r="N353" s="202"/>
      <c r="O353" s="63"/>
      <c r="P353" s="63"/>
      <c r="Q353" s="63"/>
      <c r="R353" s="63"/>
      <c r="S353" s="63"/>
      <c r="T353" s="64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T353" s="16" t="s">
        <v>134</v>
      </c>
      <c r="AU353" s="16" t="s">
        <v>82</v>
      </c>
    </row>
    <row r="354" spans="1:65" s="13" customFormat="1" ht="10.199999999999999">
      <c r="B354" s="203"/>
      <c r="C354" s="204"/>
      <c r="D354" s="199" t="s">
        <v>136</v>
      </c>
      <c r="E354" s="205" t="s">
        <v>19</v>
      </c>
      <c r="F354" s="206" t="s">
        <v>586</v>
      </c>
      <c r="G354" s="204"/>
      <c r="H354" s="207">
        <v>4.2</v>
      </c>
      <c r="I354" s="208"/>
      <c r="J354" s="204"/>
      <c r="K354" s="204"/>
      <c r="L354" s="209"/>
      <c r="M354" s="210"/>
      <c r="N354" s="211"/>
      <c r="O354" s="211"/>
      <c r="P354" s="211"/>
      <c r="Q354" s="211"/>
      <c r="R354" s="211"/>
      <c r="S354" s="211"/>
      <c r="T354" s="212"/>
      <c r="AT354" s="213" t="s">
        <v>136</v>
      </c>
      <c r="AU354" s="213" t="s">
        <v>82</v>
      </c>
      <c r="AV354" s="13" t="s">
        <v>82</v>
      </c>
      <c r="AW354" s="13" t="s">
        <v>33</v>
      </c>
      <c r="AX354" s="13" t="s">
        <v>79</v>
      </c>
      <c r="AY354" s="213" t="s">
        <v>125</v>
      </c>
    </row>
    <row r="355" spans="1:65" s="2" customFormat="1" ht="14.4" customHeight="1">
      <c r="A355" s="33"/>
      <c r="B355" s="34"/>
      <c r="C355" s="186" t="s">
        <v>587</v>
      </c>
      <c r="D355" s="186" t="s">
        <v>127</v>
      </c>
      <c r="E355" s="187" t="s">
        <v>588</v>
      </c>
      <c r="F355" s="188" t="s">
        <v>589</v>
      </c>
      <c r="G355" s="189" t="s">
        <v>176</v>
      </c>
      <c r="H355" s="190">
        <v>36.799999999999997</v>
      </c>
      <c r="I355" s="191"/>
      <c r="J355" s="192">
        <f>ROUND(I355*H355,2)</f>
        <v>0</v>
      </c>
      <c r="K355" s="188" t="s">
        <v>131</v>
      </c>
      <c r="L355" s="38"/>
      <c r="M355" s="193" t="s">
        <v>19</v>
      </c>
      <c r="N355" s="194" t="s">
        <v>43</v>
      </c>
      <c r="O355" s="63"/>
      <c r="P355" s="195">
        <f>O355*H355</f>
        <v>0</v>
      </c>
      <c r="Q355" s="195">
        <v>1.9967999999999999</v>
      </c>
      <c r="R355" s="195">
        <f>Q355*H355</f>
        <v>73.48223999999999</v>
      </c>
      <c r="S355" s="195">
        <v>0</v>
      </c>
      <c r="T355" s="196">
        <f>S355*H355</f>
        <v>0</v>
      </c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R355" s="197" t="s">
        <v>132</v>
      </c>
      <c r="AT355" s="197" t="s">
        <v>127</v>
      </c>
      <c r="AU355" s="197" t="s">
        <v>82</v>
      </c>
      <c r="AY355" s="16" t="s">
        <v>125</v>
      </c>
      <c r="BE355" s="198">
        <f>IF(N355="základní",J355,0)</f>
        <v>0</v>
      </c>
      <c r="BF355" s="198">
        <f>IF(N355="snížená",J355,0)</f>
        <v>0</v>
      </c>
      <c r="BG355" s="198">
        <f>IF(N355="zákl. přenesená",J355,0)</f>
        <v>0</v>
      </c>
      <c r="BH355" s="198">
        <f>IF(N355="sníž. přenesená",J355,0)</f>
        <v>0</v>
      </c>
      <c r="BI355" s="198">
        <f>IF(N355="nulová",J355,0)</f>
        <v>0</v>
      </c>
      <c r="BJ355" s="16" t="s">
        <v>79</v>
      </c>
      <c r="BK355" s="198">
        <f>ROUND(I355*H355,2)</f>
        <v>0</v>
      </c>
      <c r="BL355" s="16" t="s">
        <v>132</v>
      </c>
      <c r="BM355" s="197" t="s">
        <v>590</v>
      </c>
    </row>
    <row r="356" spans="1:65" s="2" customFormat="1" ht="19.2">
      <c r="A356" s="33"/>
      <c r="B356" s="34"/>
      <c r="C356" s="35"/>
      <c r="D356" s="199" t="s">
        <v>134</v>
      </c>
      <c r="E356" s="35"/>
      <c r="F356" s="200" t="s">
        <v>591</v>
      </c>
      <c r="G356" s="35"/>
      <c r="H356" s="35"/>
      <c r="I356" s="107"/>
      <c r="J356" s="35"/>
      <c r="K356" s="35"/>
      <c r="L356" s="38"/>
      <c r="M356" s="201"/>
      <c r="N356" s="202"/>
      <c r="O356" s="63"/>
      <c r="P356" s="63"/>
      <c r="Q356" s="63"/>
      <c r="R356" s="63"/>
      <c r="S356" s="63"/>
      <c r="T356" s="64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T356" s="16" t="s">
        <v>134</v>
      </c>
      <c r="AU356" s="16" t="s">
        <v>82</v>
      </c>
    </row>
    <row r="357" spans="1:65" s="13" customFormat="1" ht="10.199999999999999">
      <c r="B357" s="203"/>
      <c r="C357" s="204"/>
      <c r="D357" s="199" t="s">
        <v>136</v>
      </c>
      <c r="E357" s="205" t="s">
        <v>19</v>
      </c>
      <c r="F357" s="206" t="s">
        <v>592</v>
      </c>
      <c r="G357" s="204"/>
      <c r="H357" s="207">
        <v>26</v>
      </c>
      <c r="I357" s="208"/>
      <c r="J357" s="204"/>
      <c r="K357" s="204"/>
      <c r="L357" s="209"/>
      <c r="M357" s="210"/>
      <c r="N357" s="211"/>
      <c r="O357" s="211"/>
      <c r="P357" s="211"/>
      <c r="Q357" s="211"/>
      <c r="R357" s="211"/>
      <c r="S357" s="211"/>
      <c r="T357" s="212"/>
      <c r="AT357" s="213" t="s">
        <v>136</v>
      </c>
      <c r="AU357" s="213" t="s">
        <v>82</v>
      </c>
      <c r="AV357" s="13" t="s">
        <v>82</v>
      </c>
      <c r="AW357" s="13" t="s">
        <v>33</v>
      </c>
      <c r="AX357" s="13" t="s">
        <v>72</v>
      </c>
      <c r="AY357" s="213" t="s">
        <v>125</v>
      </c>
    </row>
    <row r="358" spans="1:65" s="13" customFormat="1" ht="10.199999999999999">
      <c r="B358" s="203"/>
      <c r="C358" s="204"/>
      <c r="D358" s="199" t="s">
        <v>136</v>
      </c>
      <c r="E358" s="205" t="s">
        <v>19</v>
      </c>
      <c r="F358" s="206" t="s">
        <v>199</v>
      </c>
      <c r="G358" s="204"/>
      <c r="H358" s="207">
        <v>7.2</v>
      </c>
      <c r="I358" s="208"/>
      <c r="J358" s="204"/>
      <c r="K358" s="204"/>
      <c r="L358" s="209"/>
      <c r="M358" s="210"/>
      <c r="N358" s="211"/>
      <c r="O358" s="211"/>
      <c r="P358" s="211"/>
      <c r="Q358" s="211"/>
      <c r="R358" s="211"/>
      <c r="S358" s="211"/>
      <c r="T358" s="212"/>
      <c r="AT358" s="213" t="s">
        <v>136</v>
      </c>
      <c r="AU358" s="213" t="s">
        <v>82</v>
      </c>
      <c r="AV358" s="13" t="s">
        <v>82</v>
      </c>
      <c r="AW358" s="13" t="s">
        <v>33</v>
      </c>
      <c r="AX358" s="13" t="s">
        <v>72</v>
      </c>
      <c r="AY358" s="213" t="s">
        <v>125</v>
      </c>
    </row>
    <row r="359" spans="1:65" s="13" customFormat="1" ht="10.199999999999999">
      <c r="B359" s="203"/>
      <c r="C359" s="204"/>
      <c r="D359" s="199" t="s">
        <v>136</v>
      </c>
      <c r="E359" s="205" t="s">
        <v>19</v>
      </c>
      <c r="F359" s="206" t="s">
        <v>593</v>
      </c>
      <c r="G359" s="204"/>
      <c r="H359" s="207">
        <v>3.6</v>
      </c>
      <c r="I359" s="208"/>
      <c r="J359" s="204"/>
      <c r="K359" s="204"/>
      <c r="L359" s="209"/>
      <c r="M359" s="210"/>
      <c r="N359" s="211"/>
      <c r="O359" s="211"/>
      <c r="P359" s="211"/>
      <c r="Q359" s="211"/>
      <c r="R359" s="211"/>
      <c r="S359" s="211"/>
      <c r="T359" s="212"/>
      <c r="AT359" s="213" t="s">
        <v>136</v>
      </c>
      <c r="AU359" s="213" t="s">
        <v>82</v>
      </c>
      <c r="AV359" s="13" t="s">
        <v>82</v>
      </c>
      <c r="AW359" s="13" t="s">
        <v>33</v>
      </c>
      <c r="AX359" s="13" t="s">
        <v>72</v>
      </c>
      <c r="AY359" s="213" t="s">
        <v>125</v>
      </c>
    </row>
    <row r="360" spans="1:65" s="2" customFormat="1" ht="14.4" customHeight="1">
      <c r="A360" s="33"/>
      <c r="B360" s="34"/>
      <c r="C360" s="186" t="s">
        <v>594</v>
      </c>
      <c r="D360" s="186" t="s">
        <v>127</v>
      </c>
      <c r="E360" s="187" t="s">
        <v>595</v>
      </c>
      <c r="F360" s="188" t="s">
        <v>596</v>
      </c>
      <c r="G360" s="189" t="s">
        <v>176</v>
      </c>
      <c r="H360" s="190">
        <v>1.8</v>
      </c>
      <c r="I360" s="191"/>
      <c r="J360" s="192">
        <f>ROUND(I360*H360,2)</f>
        <v>0</v>
      </c>
      <c r="K360" s="188" t="s">
        <v>131</v>
      </c>
      <c r="L360" s="38"/>
      <c r="M360" s="193" t="s">
        <v>19</v>
      </c>
      <c r="N360" s="194" t="s">
        <v>43</v>
      </c>
      <c r="O360" s="63"/>
      <c r="P360" s="195">
        <f>O360*H360</f>
        <v>0</v>
      </c>
      <c r="Q360" s="195">
        <v>2.16</v>
      </c>
      <c r="R360" s="195">
        <f>Q360*H360</f>
        <v>3.8880000000000003</v>
      </c>
      <c r="S360" s="195">
        <v>0</v>
      </c>
      <c r="T360" s="196">
        <f>S360*H360</f>
        <v>0</v>
      </c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R360" s="197" t="s">
        <v>132</v>
      </c>
      <c r="AT360" s="197" t="s">
        <v>127</v>
      </c>
      <c r="AU360" s="197" t="s">
        <v>82</v>
      </c>
      <c r="AY360" s="16" t="s">
        <v>125</v>
      </c>
      <c r="BE360" s="198">
        <f>IF(N360="základní",J360,0)</f>
        <v>0</v>
      </c>
      <c r="BF360" s="198">
        <f>IF(N360="snížená",J360,0)</f>
        <v>0</v>
      </c>
      <c r="BG360" s="198">
        <f>IF(N360="zákl. přenesená",J360,0)</f>
        <v>0</v>
      </c>
      <c r="BH360" s="198">
        <f>IF(N360="sníž. přenesená",J360,0)</f>
        <v>0</v>
      </c>
      <c r="BI360" s="198">
        <f>IF(N360="nulová",J360,0)</f>
        <v>0</v>
      </c>
      <c r="BJ360" s="16" t="s">
        <v>79</v>
      </c>
      <c r="BK360" s="198">
        <f>ROUND(I360*H360,2)</f>
        <v>0</v>
      </c>
      <c r="BL360" s="16" t="s">
        <v>132</v>
      </c>
      <c r="BM360" s="197" t="s">
        <v>597</v>
      </c>
    </row>
    <row r="361" spans="1:65" s="2" customFormat="1" ht="10.199999999999999">
      <c r="A361" s="33"/>
      <c r="B361" s="34"/>
      <c r="C361" s="35"/>
      <c r="D361" s="199" t="s">
        <v>134</v>
      </c>
      <c r="E361" s="35"/>
      <c r="F361" s="200" t="s">
        <v>598</v>
      </c>
      <c r="G361" s="35"/>
      <c r="H361" s="35"/>
      <c r="I361" s="107"/>
      <c r="J361" s="35"/>
      <c r="K361" s="35"/>
      <c r="L361" s="38"/>
      <c r="M361" s="201"/>
      <c r="N361" s="202"/>
      <c r="O361" s="63"/>
      <c r="P361" s="63"/>
      <c r="Q361" s="63"/>
      <c r="R361" s="63"/>
      <c r="S361" s="63"/>
      <c r="T361" s="64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T361" s="16" t="s">
        <v>134</v>
      </c>
      <c r="AU361" s="16" t="s">
        <v>82</v>
      </c>
    </row>
    <row r="362" spans="1:65" s="13" customFormat="1" ht="10.199999999999999">
      <c r="B362" s="203"/>
      <c r="C362" s="204"/>
      <c r="D362" s="199" t="s">
        <v>136</v>
      </c>
      <c r="E362" s="205" t="s">
        <v>19</v>
      </c>
      <c r="F362" s="206" t="s">
        <v>599</v>
      </c>
      <c r="G362" s="204"/>
      <c r="H362" s="207">
        <v>1.8</v>
      </c>
      <c r="I362" s="208"/>
      <c r="J362" s="204"/>
      <c r="K362" s="204"/>
      <c r="L362" s="209"/>
      <c r="M362" s="210"/>
      <c r="N362" s="211"/>
      <c r="O362" s="211"/>
      <c r="P362" s="211"/>
      <c r="Q362" s="211"/>
      <c r="R362" s="211"/>
      <c r="S362" s="211"/>
      <c r="T362" s="212"/>
      <c r="AT362" s="213" t="s">
        <v>136</v>
      </c>
      <c r="AU362" s="213" t="s">
        <v>82</v>
      </c>
      <c r="AV362" s="13" t="s">
        <v>82</v>
      </c>
      <c r="AW362" s="13" t="s">
        <v>33</v>
      </c>
      <c r="AX362" s="13" t="s">
        <v>79</v>
      </c>
      <c r="AY362" s="213" t="s">
        <v>125</v>
      </c>
    </row>
    <row r="363" spans="1:65" s="2" customFormat="1" ht="21.6" customHeight="1">
      <c r="A363" s="33"/>
      <c r="B363" s="34"/>
      <c r="C363" s="186" t="s">
        <v>600</v>
      </c>
      <c r="D363" s="186" t="s">
        <v>127</v>
      </c>
      <c r="E363" s="187" t="s">
        <v>601</v>
      </c>
      <c r="F363" s="188" t="s">
        <v>602</v>
      </c>
      <c r="G363" s="189" t="s">
        <v>130</v>
      </c>
      <c r="H363" s="190">
        <v>4.75</v>
      </c>
      <c r="I363" s="191"/>
      <c r="J363" s="192">
        <f>ROUND(I363*H363,2)</f>
        <v>0</v>
      </c>
      <c r="K363" s="188" t="s">
        <v>131</v>
      </c>
      <c r="L363" s="38"/>
      <c r="M363" s="193" t="s">
        <v>19</v>
      </c>
      <c r="N363" s="194" t="s">
        <v>43</v>
      </c>
      <c r="O363" s="63"/>
      <c r="P363" s="195">
        <f>O363*H363</f>
        <v>0</v>
      </c>
      <c r="Q363" s="195">
        <v>0.82326999999999995</v>
      </c>
      <c r="R363" s="195">
        <f>Q363*H363</f>
        <v>3.9105324999999995</v>
      </c>
      <c r="S363" s="195">
        <v>0</v>
      </c>
      <c r="T363" s="196">
        <f>S363*H363</f>
        <v>0</v>
      </c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R363" s="197" t="s">
        <v>132</v>
      </c>
      <c r="AT363" s="197" t="s">
        <v>127</v>
      </c>
      <c r="AU363" s="197" t="s">
        <v>82</v>
      </c>
      <c r="AY363" s="16" t="s">
        <v>125</v>
      </c>
      <c r="BE363" s="198">
        <f>IF(N363="základní",J363,0)</f>
        <v>0</v>
      </c>
      <c r="BF363" s="198">
        <f>IF(N363="snížená",J363,0)</f>
        <v>0</v>
      </c>
      <c r="BG363" s="198">
        <f>IF(N363="zákl. přenesená",J363,0)</f>
        <v>0</v>
      </c>
      <c r="BH363" s="198">
        <f>IF(N363="sníž. přenesená",J363,0)</f>
        <v>0</v>
      </c>
      <c r="BI363" s="198">
        <f>IF(N363="nulová",J363,0)</f>
        <v>0</v>
      </c>
      <c r="BJ363" s="16" t="s">
        <v>79</v>
      </c>
      <c r="BK363" s="198">
        <f>ROUND(I363*H363,2)</f>
        <v>0</v>
      </c>
      <c r="BL363" s="16" t="s">
        <v>132</v>
      </c>
      <c r="BM363" s="197" t="s">
        <v>603</v>
      </c>
    </row>
    <row r="364" spans="1:65" s="2" customFormat="1" ht="19.2">
      <c r="A364" s="33"/>
      <c r="B364" s="34"/>
      <c r="C364" s="35"/>
      <c r="D364" s="199" t="s">
        <v>134</v>
      </c>
      <c r="E364" s="35"/>
      <c r="F364" s="200" t="s">
        <v>604</v>
      </c>
      <c r="G364" s="35"/>
      <c r="H364" s="35"/>
      <c r="I364" s="107"/>
      <c r="J364" s="35"/>
      <c r="K364" s="35"/>
      <c r="L364" s="38"/>
      <c r="M364" s="201"/>
      <c r="N364" s="202"/>
      <c r="O364" s="63"/>
      <c r="P364" s="63"/>
      <c r="Q364" s="63"/>
      <c r="R364" s="63"/>
      <c r="S364" s="63"/>
      <c r="T364" s="64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T364" s="16" t="s">
        <v>134</v>
      </c>
      <c r="AU364" s="16" t="s">
        <v>82</v>
      </c>
    </row>
    <row r="365" spans="1:65" s="13" customFormat="1" ht="10.199999999999999">
      <c r="B365" s="203"/>
      <c r="C365" s="204"/>
      <c r="D365" s="199" t="s">
        <v>136</v>
      </c>
      <c r="E365" s="205" t="s">
        <v>19</v>
      </c>
      <c r="F365" s="206" t="s">
        <v>573</v>
      </c>
      <c r="G365" s="204"/>
      <c r="H365" s="207">
        <v>3.9</v>
      </c>
      <c r="I365" s="208"/>
      <c r="J365" s="204"/>
      <c r="K365" s="204"/>
      <c r="L365" s="209"/>
      <c r="M365" s="210"/>
      <c r="N365" s="211"/>
      <c r="O365" s="211"/>
      <c r="P365" s="211"/>
      <c r="Q365" s="211"/>
      <c r="R365" s="211"/>
      <c r="S365" s="211"/>
      <c r="T365" s="212"/>
      <c r="AT365" s="213" t="s">
        <v>136</v>
      </c>
      <c r="AU365" s="213" t="s">
        <v>82</v>
      </c>
      <c r="AV365" s="13" t="s">
        <v>82</v>
      </c>
      <c r="AW365" s="13" t="s">
        <v>33</v>
      </c>
      <c r="AX365" s="13" t="s">
        <v>72</v>
      </c>
      <c r="AY365" s="213" t="s">
        <v>125</v>
      </c>
    </row>
    <row r="366" spans="1:65" s="13" customFormat="1" ht="10.199999999999999">
      <c r="B366" s="203"/>
      <c r="C366" s="204"/>
      <c r="D366" s="199" t="s">
        <v>136</v>
      </c>
      <c r="E366" s="205" t="s">
        <v>19</v>
      </c>
      <c r="F366" s="206" t="s">
        <v>574</v>
      </c>
      <c r="G366" s="204"/>
      <c r="H366" s="207">
        <v>0.85</v>
      </c>
      <c r="I366" s="208"/>
      <c r="J366" s="204"/>
      <c r="K366" s="204"/>
      <c r="L366" s="209"/>
      <c r="M366" s="210"/>
      <c r="N366" s="211"/>
      <c r="O366" s="211"/>
      <c r="P366" s="211"/>
      <c r="Q366" s="211"/>
      <c r="R366" s="211"/>
      <c r="S366" s="211"/>
      <c r="T366" s="212"/>
      <c r="AT366" s="213" t="s">
        <v>136</v>
      </c>
      <c r="AU366" s="213" t="s">
        <v>82</v>
      </c>
      <c r="AV366" s="13" t="s">
        <v>82</v>
      </c>
      <c r="AW366" s="13" t="s">
        <v>33</v>
      </c>
      <c r="AX366" s="13" t="s">
        <v>72</v>
      </c>
      <c r="AY366" s="213" t="s">
        <v>125</v>
      </c>
    </row>
    <row r="367" spans="1:65" s="12" customFormat="1" ht="22.8" customHeight="1">
      <c r="B367" s="170"/>
      <c r="C367" s="171"/>
      <c r="D367" s="172" t="s">
        <v>71</v>
      </c>
      <c r="E367" s="184" t="s">
        <v>154</v>
      </c>
      <c r="F367" s="184" t="s">
        <v>605</v>
      </c>
      <c r="G367" s="171"/>
      <c r="H367" s="171"/>
      <c r="I367" s="174"/>
      <c r="J367" s="185">
        <f>BK367</f>
        <v>0</v>
      </c>
      <c r="K367" s="171"/>
      <c r="L367" s="176"/>
      <c r="M367" s="177"/>
      <c r="N367" s="178"/>
      <c r="O367" s="178"/>
      <c r="P367" s="179">
        <f>SUM(P368:P419)</f>
        <v>0</v>
      </c>
      <c r="Q367" s="178"/>
      <c r="R367" s="179">
        <f>SUM(R368:R419)</f>
        <v>7435.2644427000005</v>
      </c>
      <c r="S367" s="178"/>
      <c r="T367" s="180">
        <f>SUM(T368:T419)</f>
        <v>0</v>
      </c>
      <c r="AR367" s="181" t="s">
        <v>79</v>
      </c>
      <c r="AT367" s="182" t="s">
        <v>71</v>
      </c>
      <c r="AU367" s="182" t="s">
        <v>79</v>
      </c>
      <c r="AY367" s="181" t="s">
        <v>125</v>
      </c>
      <c r="BK367" s="183">
        <f>SUM(BK368:BK419)</f>
        <v>0</v>
      </c>
    </row>
    <row r="368" spans="1:65" s="2" customFormat="1" ht="21.6" customHeight="1">
      <c r="A368" s="33"/>
      <c r="B368" s="34"/>
      <c r="C368" s="186" t="s">
        <v>606</v>
      </c>
      <c r="D368" s="186" t="s">
        <v>127</v>
      </c>
      <c r="E368" s="187" t="s">
        <v>607</v>
      </c>
      <c r="F368" s="188" t="s">
        <v>608</v>
      </c>
      <c r="G368" s="189" t="s">
        <v>130</v>
      </c>
      <c r="H368" s="190">
        <v>7722.7</v>
      </c>
      <c r="I368" s="191"/>
      <c r="J368" s="192">
        <f>ROUND(I368*H368,2)</f>
        <v>0</v>
      </c>
      <c r="K368" s="188" t="s">
        <v>131</v>
      </c>
      <c r="L368" s="38"/>
      <c r="M368" s="193" t="s">
        <v>19</v>
      </c>
      <c r="N368" s="194" t="s">
        <v>43</v>
      </c>
      <c r="O368" s="63"/>
      <c r="P368" s="195">
        <f>O368*H368</f>
        <v>0</v>
      </c>
      <c r="Q368" s="195">
        <v>0</v>
      </c>
      <c r="R368" s="195">
        <f>Q368*H368</f>
        <v>0</v>
      </c>
      <c r="S368" s="195">
        <v>0</v>
      </c>
      <c r="T368" s="196">
        <f>S368*H368</f>
        <v>0</v>
      </c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R368" s="197" t="s">
        <v>132</v>
      </c>
      <c r="AT368" s="197" t="s">
        <v>127</v>
      </c>
      <c r="AU368" s="197" t="s">
        <v>82</v>
      </c>
      <c r="AY368" s="16" t="s">
        <v>125</v>
      </c>
      <c r="BE368" s="198">
        <f>IF(N368="základní",J368,0)</f>
        <v>0</v>
      </c>
      <c r="BF368" s="198">
        <f>IF(N368="snížená",J368,0)</f>
        <v>0</v>
      </c>
      <c r="BG368" s="198">
        <f>IF(N368="zákl. přenesená",J368,0)</f>
        <v>0</v>
      </c>
      <c r="BH368" s="198">
        <f>IF(N368="sníž. přenesená",J368,0)</f>
        <v>0</v>
      </c>
      <c r="BI368" s="198">
        <f>IF(N368="nulová",J368,0)</f>
        <v>0</v>
      </c>
      <c r="BJ368" s="16" t="s">
        <v>79</v>
      </c>
      <c r="BK368" s="198">
        <f>ROUND(I368*H368,2)</f>
        <v>0</v>
      </c>
      <c r="BL368" s="16" t="s">
        <v>132</v>
      </c>
      <c r="BM368" s="197" t="s">
        <v>609</v>
      </c>
    </row>
    <row r="369" spans="1:65" s="2" customFormat="1" ht="28.8">
      <c r="A369" s="33"/>
      <c r="B369" s="34"/>
      <c r="C369" s="35"/>
      <c r="D369" s="199" t="s">
        <v>134</v>
      </c>
      <c r="E369" s="35"/>
      <c r="F369" s="200" t="s">
        <v>610</v>
      </c>
      <c r="G369" s="35"/>
      <c r="H369" s="35"/>
      <c r="I369" s="107"/>
      <c r="J369" s="35"/>
      <c r="K369" s="35"/>
      <c r="L369" s="38"/>
      <c r="M369" s="201"/>
      <c r="N369" s="202"/>
      <c r="O369" s="63"/>
      <c r="P369" s="63"/>
      <c r="Q369" s="63"/>
      <c r="R369" s="63"/>
      <c r="S369" s="63"/>
      <c r="T369" s="64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T369" s="16" t="s">
        <v>134</v>
      </c>
      <c r="AU369" s="16" t="s">
        <v>82</v>
      </c>
    </row>
    <row r="370" spans="1:65" s="13" customFormat="1" ht="10.199999999999999">
      <c r="B370" s="203"/>
      <c r="C370" s="204"/>
      <c r="D370" s="199" t="s">
        <v>136</v>
      </c>
      <c r="E370" s="205" t="s">
        <v>19</v>
      </c>
      <c r="F370" s="206" t="s">
        <v>611</v>
      </c>
      <c r="G370" s="204"/>
      <c r="H370" s="207">
        <v>6977.4</v>
      </c>
      <c r="I370" s="208"/>
      <c r="J370" s="204"/>
      <c r="K370" s="204"/>
      <c r="L370" s="209"/>
      <c r="M370" s="210"/>
      <c r="N370" s="211"/>
      <c r="O370" s="211"/>
      <c r="P370" s="211"/>
      <c r="Q370" s="211"/>
      <c r="R370" s="211"/>
      <c r="S370" s="211"/>
      <c r="T370" s="212"/>
      <c r="AT370" s="213" t="s">
        <v>136</v>
      </c>
      <c r="AU370" s="213" t="s">
        <v>82</v>
      </c>
      <c r="AV370" s="13" t="s">
        <v>82</v>
      </c>
      <c r="AW370" s="13" t="s">
        <v>33</v>
      </c>
      <c r="AX370" s="13" t="s">
        <v>72</v>
      </c>
      <c r="AY370" s="213" t="s">
        <v>125</v>
      </c>
    </row>
    <row r="371" spans="1:65" s="13" customFormat="1" ht="10.199999999999999">
      <c r="B371" s="203"/>
      <c r="C371" s="204"/>
      <c r="D371" s="199" t="s">
        <v>136</v>
      </c>
      <c r="E371" s="205" t="s">
        <v>19</v>
      </c>
      <c r="F371" s="206" t="s">
        <v>612</v>
      </c>
      <c r="G371" s="204"/>
      <c r="H371" s="207">
        <v>270.39999999999998</v>
      </c>
      <c r="I371" s="208"/>
      <c r="J371" s="204"/>
      <c r="K371" s="204"/>
      <c r="L371" s="209"/>
      <c r="M371" s="210"/>
      <c r="N371" s="211"/>
      <c r="O371" s="211"/>
      <c r="P371" s="211"/>
      <c r="Q371" s="211"/>
      <c r="R371" s="211"/>
      <c r="S371" s="211"/>
      <c r="T371" s="212"/>
      <c r="AT371" s="213" t="s">
        <v>136</v>
      </c>
      <c r="AU371" s="213" t="s">
        <v>82</v>
      </c>
      <c r="AV371" s="13" t="s">
        <v>82</v>
      </c>
      <c r="AW371" s="13" t="s">
        <v>33</v>
      </c>
      <c r="AX371" s="13" t="s">
        <v>72</v>
      </c>
      <c r="AY371" s="213" t="s">
        <v>125</v>
      </c>
    </row>
    <row r="372" spans="1:65" s="13" customFormat="1" ht="10.199999999999999">
      <c r="B372" s="203"/>
      <c r="C372" s="204"/>
      <c r="D372" s="199" t="s">
        <v>136</v>
      </c>
      <c r="E372" s="205" t="s">
        <v>19</v>
      </c>
      <c r="F372" s="206" t="s">
        <v>613</v>
      </c>
      <c r="G372" s="204"/>
      <c r="H372" s="207">
        <v>103.5</v>
      </c>
      <c r="I372" s="208"/>
      <c r="J372" s="204"/>
      <c r="K372" s="204"/>
      <c r="L372" s="209"/>
      <c r="M372" s="210"/>
      <c r="N372" s="211"/>
      <c r="O372" s="211"/>
      <c r="P372" s="211"/>
      <c r="Q372" s="211"/>
      <c r="R372" s="211"/>
      <c r="S372" s="211"/>
      <c r="T372" s="212"/>
      <c r="AT372" s="213" t="s">
        <v>136</v>
      </c>
      <c r="AU372" s="213" t="s">
        <v>82</v>
      </c>
      <c r="AV372" s="13" t="s">
        <v>82</v>
      </c>
      <c r="AW372" s="13" t="s">
        <v>33</v>
      </c>
      <c r="AX372" s="13" t="s">
        <v>72</v>
      </c>
      <c r="AY372" s="213" t="s">
        <v>125</v>
      </c>
    </row>
    <row r="373" spans="1:65" s="13" customFormat="1" ht="10.199999999999999">
      <c r="B373" s="203"/>
      <c r="C373" s="204"/>
      <c r="D373" s="199" t="s">
        <v>136</v>
      </c>
      <c r="E373" s="205" t="s">
        <v>19</v>
      </c>
      <c r="F373" s="206" t="s">
        <v>614</v>
      </c>
      <c r="G373" s="204"/>
      <c r="H373" s="207">
        <v>371.4</v>
      </c>
      <c r="I373" s="208"/>
      <c r="J373" s="204"/>
      <c r="K373" s="204"/>
      <c r="L373" s="209"/>
      <c r="M373" s="210"/>
      <c r="N373" s="211"/>
      <c r="O373" s="211"/>
      <c r="P373" s="211"/>
      <c r="Q373" s="211"/>
      <c r="R373" s="211"/>
      <c r="S373" s="211"/>
      <c r="T373" s="212"/>
      <c r="AT373" s="213" t="s">
        <v>136</v>
      </c>
      <c r="AU373" s="213" t="s">
        <v>82</v>
      </c>
      <c r="AV373" s="13" t="s">
        <v>82</v>
      </c>
      <c r="AW373" s="13" t="s">
        <v>33</v>
      </c>
      <c r="AX373" s="13" t="s">
        <v>72</v>
      </c>
      <c r="AY373" s="213" t="s">
        <v>125</v>
      </c>
    </row>
    <row r="374" spans="1:65" s="2" customFormat="1" ht="14.4" customHeight="1">
      <c r="A374" s="33"/>
      <c r="B374" s="34"/>
      <c r="C374" s="214" t="s">
        <v>615</v>
      </c>
      <c r="D374" s="214" t="s">
        <v>328</v>
      </c>
      <c r="E374" s="215" t="s">
        <v>616</v>
      </c>
      <c r="F374" s="216" t="s">
        <v>617</v>
      </c>
      <c r="G374" s="217" t="s">
        <v>305</v>
      </c>
      <c r="H374" s="218">
        <v>231.68100000000001</v>
      </c>
      <c r="I374" s="219"/>
      <c r="J374" s="220">
        <f>ROUND(I374*H374,2)</f>
        <v>0</v>
      </c>
      <c r="K374" s="216" t="s">
        <v>131</v>
      </c>
      <c r="L374" s="221"/>
      <c r="M374" s="222" t="s">
        <v>19</v>
      </c>
      <c r="N374" s="223" t="s">
        <v>43</v>
      </c>
      <c r="O374" s="63"/>
      <c r="P374" s="195">
        <f>O374*H374</f>
        <v>0</v>
      </c>
      <c r="Q374" s="195">
        <v>1</v>
      </c>
      <c r="R374" s="195">
        <f>Q374*H374</f>
        <v>231.68100000000001</v>
      </c>
      <c r="S374" s="195">
        <v>0</v>
      </c>
      <c r="T374" s="196">
        <f>S374*H374</f>
        <v>0</v>
      </c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R374" s="197" t="s">
        <v>173</v>
      </c>
      <c r="AT374" s="197" t="s">
        <v>328</v>
      </c>
      <c r="AU374" s="197" t="s">
        <v>82</v>
      </c>
      <c r="AY374" s="16" t="s">
        <v>125</v>
      </c>
      <c r="BE374" s="198">
        <f>IF(N374="základní",J374,0)</f>
        <v>0</v>
      </c>
      <c r="BF374" s="198">
        <f>IF(N374="snížená",J374,0)</f>
        <v>0</v>
      </c>
      <c r="BG374" s="198">
        <f>IF(N374="zákl. přenesená",J374,0)</f>
        <v>0</v>
      </c>
      <c r="BH374" s="198">
        <f>IF(N374="sníž. přenesená",J374,0)</f>
        <v>0</v>
      </c>
      <c r="BI374" s="198">
        <f>IF(N374="nulová",J374,0)</f>
        <v>0</v>
      </c>
      <c r="BJ374" s="16" t="s">
        <v>79</v>
      </c>
      <c r="BK374" s="198">
        <f>ROUND(I374*H374,2)</f>
        <v>0</v>
      </c>
      <c r="BL374" s="16" t="s">
        <v>132</v>
      </c>
      <c r="BM374" s="197" t="s">
        <v>618</v>
      </c>
    </row>
    <row r="375" spans="1:65" s="2" customFormat="1" ht="10.199999999999999">
      <c r="A375" s="33"/>
      <c r="B375" s="34"/>
      <c r="C375" s="35"/>
      <c r="D375" s="199" t="s">
        <v>134</v>
      </c>
      <c r="E375" s="35"/>
      <c r="F375" s="200" t="s">
        <v>619</v>
      </c>
      <c r="G375" s="35"/>
      <c r="H375" s="35"/>
      <c r="I375" s="107"/>
      <c r="J375" s="35"/>
      <c r="K375" s="35"/>
      <c r="L375" s="38"/>
      <c r="M375" s="201"/>
      <c r="N375" s="202"/>
      <c r="O375" s="63"/>
      <c r="P375" s="63"/>
      <c r="Q375" s="63"/>
      <c r="R375" s="63"/>
      <c r="S375" s="63"/>
      <c r="T375" s="64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T375" s="16" t="s">
        <v>134</v>
      </c>
      <c r="AU375" s="16" t="s">
        <v>82</v>
      </c>
    </row>
    <row r="376" spans="1:65" s="13" customFormat="1" ht="10.199999999999999">
      <c r="B376" s="203"/>
      <c r="C376" s="204"/>
      <c r="D376" s="199" t="s">
        <v>136</v>
      </c>
      <c r="E376" s="205" t="s">
        <v>19</v>
      </c>
      <c r="F376" s="206" t="s">
        <v>620</v>
      </c>
      <c r="G376" s="204"/>
      <c r="H376" s="207">
        <v>231.68100000000001</v>
      </c>
      <c r="I376" s="208"/>
      <c r="J376" s="204"/>
      <c r="K376" s="204"/>
      <c r="L376" s="209"/>
      <c r="M376" s="210"/>
      <c r="N376" s="211"/>
      <c r="O376" s="211"/>
      <c r="P376" s="211"/>
      <c r="Q376" s="211"/>
      <c r="R376" s="211"/>
      <c r="S376" s="211"/>
      <c r="T376" s="212"/>
      <c r="AT376" s="213" t="s">
        <v>136</v>
      </c>
      <c r="AU376" s="213" t="s">
        <v>82</v>
      </c>
      <c r="AV376" s="13" t="s">
        <v>82</v>
      </c>
      <c r="AW376" s="13" t="s">
        <v>33</v>
      </c>
      <c r="AX376" s="13" t="s">
        <v>79</v>
      </c>
      <c r="AY376" s="213" t="s">
        <v>125</v>
      </c>
    </row>
    <row r="377" spans="1:65" s="2" customFormat="1" ht="14.4" customHeight="1">
      <c r="A377" s="33"/>
      <c r="B377" s="34"/>
      <c r="C377" s="186" t="s">
        <v>621</v>
      </c>
      <c r="D377" s="186" t="s">
        <v>127</v>
      </c>
      <c r="E377" s="187" t="s">
        <v>622</v>
      </c>
      <c r="F377" s="188" t="s">
        <v>623</v>
      </c>
      <c r="G377" s="189" t="s">
        <v>130</v>
      </c>
      <c r="H377" s="190">
        <v>27</v>
      </c>
      <c r="I377" s="191"/>
      <c r="J377" s="192">
        <f>ROUND(I377*H377,2)</f>
        <v>0</v>
      </c>
      <c r="K377" s="188" t="s">
        <v>131</v>
      </c>
      <c r="L377" s="38"/>
      <c r="M377" s="193" t="s">
        <v>19</v>
      </c>
      <c r="N377" s="194" t="s">
        <v>43</v>
      </c>
      <c r="O377" s="63"/>
      <c r="P377" s="195">
        <f>O377*H377</f>
        <v>0</v>
      </c>
      <c r="Q377" s="195">
        <v>0.29160000000000003</v>
      </c>
      <c r="R377" s="195">
        <f>Q377*H377</f>
        <v>7.8732000000000006</v>
      </c>
      <c r="S377" s="195">
        <v>0</v>
      </c>
      <c r="T377" s="196">
        <f>S377*H377</f>
        <v>0</v>
      </c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R377" s="197" t="s">
        <v>132</v>
      </c>
      <c r="AT377" s="197" t="s">
        <v>127</v>
      </c>
      <c r="AU377" s="197" t="s">
        <v>82</v>
      </c>
      <c r="AY377" s="16" t="s">
        <v>125</v>
      </c>
      <c r="BE377" s="198">
        <f>IF(N377="základní",J377,0)</f>
        <v>0</v>
      </c>
      <c r="BF377" s="198">
        <f>IF(N377="snížená",J377,0)</f>
        <v>0</v>
      </c>
      <c r="BG377" s="198">
        <f>IF(N377="zákl. přenesená",J377,0)</f>
        <v>0</v>
      </c>
      <c r="BH377" s="198">
        <f>IF(N377="sníž. přenesená",J377,0)</f>
        <v>0</v>
      </c>
      <c r="BI377" s="198">
        <f>IF(N377="nulová",J377,0)</f>
        <v>0</v>
      </c>
      <c r="BJ377" s="16" t="s">
        <v>79</v>
      </c>
      <c r="BK377" s="198">
        <f>ROUND(I377*H377,2)</f>
        <v>0</v>
      </c>
      <c r="BL377" s="16" t="s">
        <v>132</v>
      </c>
      <c r="BM377" s="197" t="s">
        <v>624</v>
      </c>
    </row>
    <row r="378" spans="1:65" s="2" customFormat="1" ht="19.2">
      <c r="A378" s="33"/>
      <c r="B378" s="34"/>
      <c r="C378" s="35"/>
      <c r="D378" s="199" t="s">
        <v>134</v>
      </c>
      <c r="E378" s="35"/>
      <c r="F378" s="200" t="s">
        <v>625</v>
      </c>
      <c r="G378" s="35"/>
      <c r="H378" s="35"/>
      <c r="I378" s="107"/>
      <c r="J378" s="35"/>
      <c r="K378" s="35"/>
      <c r="L378" s="38"/>
      <c r="M378" s="201"/>
      <c r="N378" s="202"/>
      <c r="O378" s="63"/>
      <c r="P378" s="63"/>
      <c r="Q378" s="63"/>
      <c r="R378" s="63"/>
      <c r="S378" s="63"/>
      <c r="T378" s="64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T378" s="16" t="s">
        <v>134</v>
      </c>
      <c r="AU378" s="16" t="s">
        <v>82</v>
      </c>
    </row>
    <row r="379" spans="1:65" s="13" customFormat="1" ht="10.199999999999999">
      <c r="B379" s="203"/>
      <c r="C379" s="204"/>
      <c r="D379" s="199" t="s">
        <v>136</v>
      </c>
      <c r="E379" s="205" t="s">
        <v>19</v>
      </c>
      <c r="F379" s="206" t="s">
        <v>626</v>
      </c>
      <c r="G379" s="204"/>
      <c r="H379" s="207">
        <v>27</v>
      </c>
      <c r="I379" s="208"/>
      <c r="J379" s="204"/>
      <c r="K379" s="204"/>
      <c r="L379" s="209"/>
      <c r="M379" s="210"/>
      <c r="N379" s="211"/>
      <c r="O379" s="211"/>
      <c r="P379" s="211"/>
      <c r="Q379" s="211"/>
      <c r="R379" s="211"/>
      <c r="S379" s="211"/>
      <c r="T379" s="212"/>
      <c r="AT379" s="213" t="s">
        <v>136</v>
      </c>
      <c r="AU379" s="213" t="s">
        <v>82</v>
      </c>
      <c r="AV379" s="13" t="s">
        <v>82</v>
      </c>
      <c r="AW379" s="13" t="s">
        <v>33</v>
      </c>
      <c r="AX379" s="13" t="s">
        <v>79</v>
      </c>
      <c r="AY379" s="213" t="s">
        <v>125</v>
      </c>
    </row>
    <row r="380" spans="1:65" s="2" customFormat="1" ht="14.4" customHeight="1">
      <c r="A380" s="33"/>
      <c r="B380" s="34"/>
      <c r="C380" s="186" t="s">
        <v>627</v>
      </c>
      <c r="D380" s="186" t="s">
        <v>127</v>
      </c>
      <c r="E380" s="187" t="s">
        <v>628</v>
      </c>
      <c r="F380" s="188" t="s">
        <v>629</v>
      </c>
      <c r="G380" s="189" t="s">
        <v>130</v>
      </c>
      <c r="H380" s="190">
        <v>7392.4960000000001</v>
      </c>
      <c r="I380" s="191"/>
      <c r="J380" s="192">
        <f>ROUND(I380*H380,2)</f>
        <v>0</v>
      </c>
      <c r="K380" s="188" t="s">
        <v>131</v>
      </c>
      <c r="L380" s="38"/>
      <c r="M380" s="193" t="s">
        <v>19</v>
      </c>
      <c r="N380" s="194" t="s">
        <v>43</v>
      </c>
      <c r="O380" s="63"/>
      <c r="P380" s="195">
        <f>O380*H380</f>
        <v>0</v>
      </c>
      <c r="Q380" s="195">
        <v>0.27994000000000002</v>
      </c>
      <c r="R380" s="195">
        <f>Q380*H380</f>
        <v>2069.45533024</v>
      </c>
      <c r="S380" s="195">
        <v>0</v>
      </c>
      <c r="T380" s="196">
        <f>S380*H380</f>
        <v>0</v>
      </c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R380" s="197" t="s">
        <v>132</v>
      </c>
      <c r="AT380" s="197" t="s">
        <v>127</v>
      </c>
      <c r="AU380" s="197" t="s">
        <v>82</v>
      </c>
      <c r="AY380" s="16" t="s">
        <v>125</v>
      </c>
      <c r="BE380" s="198">
        <f>IF(N380="základní",J380,0)</f>
        <v>0</v>
      </c>
      <c r="BF380" s="198">
        <f>IF(N380="snížená",J380,0)</f>
        <v>0</v>
      </c>
      <c r="BG380" s="198">
        <f>IF(N380="zákl. přenesená",J380,0)</f>
        <v>0</v>
      </c>
      <c r="BH380" s="198">
        <f>IF(N380="sníž. přenesená",J380,0)</f>
        <v>0</v>
      </c>
      <c r="BI380" s="198">
        <f>IF(N380="nulová",J380,0)</f>
        <v>0</v>
      </c>
      <c r="BJ380" s="16" t="s">
        <v>79</v>
      </c>
      <c r="BK380" s="198">
        <f>ROUND(I380*H380,2)</f>
        <v>0</v>
      </c>
      <c r="BL380" s="16" t="s">
        <v>132</v>
      </c>
      <c r="BM380" s="197" t="s">
        <v>630</v>
      </c>
    </row>
    <row r="381" spans="1:65" s="2" customFormat="1" ht="10.199999999999999">
      <c r="A381" s="33"/>
      <c r="B381" s="34"/>
      <c r="C381" s="35"/>
      <c r="D381" s="199" t="s">
        <v>134</v>
      </c>
      <c r="E381" s="35"/>
      <c r="F381" s="200" t="s">
        <v>631</v>
      </c>
      <c r="G381" s="35"/>
      <c r="H381" s="35"/>
      <c r="I381" s="107"/>
      <c r="J381" s="35"/>
      <c r="K381" s="35"/>
      <c r="L381" s="38"/>
      <c r="M381" s="201"/>
      <c r="N381" s="202"/>
      <c r="O381" s="63"/>
      <c r="P381" s="63"/>
      <c r="Q381" s="63"/>
      <c r="R381" s="63"/>
      <c r="S381" s="63"/>
      <c r="T381" s="64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T381" s="16" t="s">
        <v>134</v>
      </c>
      <c r="AU381" s="16" t="s">
        <v>82</v>
      </c>
    </row>
    <row r="382" spans="1:65" s="2" customFormat="1" ht="19.2">
      <c r="A382" s="33"/>
      <c r="B382" s="34"/>
      <c r="C382" s="35"/>
      <c r="D382" s="199" t="s">
        <v>376</v>
      </c>
      <c r="E382" s="35"/>
      <c r="F382" s="224" t="s">
        <v>632</v>
      </c>
      <c r="G382" s="35"/>
      <c r="H382" s="35"/>
      <c r="I382" s="107"/>
      <c r="J382" s="35"/>
      <c r="K382" s="35"/>
      <c r="L382" s="38"/>
      <c r="M382" s="201"/>
      <c r="N382" s="202"/>
      <c r="O382" s="63"/>
      <c r="P382" s="63"/>
      <c r="Q382" s="63"/>
      <c r="R382" s="63"/>
      <c r="S382" s="63"/>
      <c r="T382" s="64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T382" s="16" t="s">
        <v>376</v>
      </c>
      <c r="AU382" s="16" t="s">
        <v>82</v>
      </c>
    </row>
    <row r="383" spans="1:65" s="13" customFormat="1" ht="10.199999999999999">
      <c r="B383" s="203"/>
      <c r="C383" s="204"/>
      <c r="D383" s="199" t="s">
        <v>136</v>
      </c>
      <c r="E383" s="205" t="s">
        <v>19</v>
      </c>
      <c r="F383" s="206" t="s">
        <v>633</v>
      </c>
      <c r="G383" s="204"/>
      <c r="H383" s="207">
        <v>6750.6670000000004</v>
      </c>
      <c r="I383" s="208"/>
      <c r="J383" s="204"/>
      <c r="K383" s="204"/>
      <c r="L383" s="209"/>
      <c r="M383" s="210"/>
      <c r="N383" s="211"/>
      <c r="O383" s="211"/>
      <c r="P383" s="211"/>
      <c r="Q383" s="211"/>
      <c r="R383" s="211"/>
      <c r="S383" s="211"/>
      <c r="T383" s="212"/>
      <c r="AT383" s="213" t="s">
        <v>136</v>
      </c>
      <c r="AU383" s="213" t="s">
        <v>82</v>
      </c>
      <c r="AV383" s="13" t="s">
        <v>82</v>
      </c>
      <c r="AW383" s="13" t="s">
        <v>33</v>
      </c>
      <c r="AX383" s="13" t="s">
        <v>72</v>
      </c>
      <c r="AY383" s="213" t="s">
        <v>125</v>
      </c>
    </row>
    <row r="384" spans="1:65" s="13" customFormat="1" ht="10.199999999999999">
      <c r="B384" s="203"/>
      <c r="C384" s="204"/>
      <c r="D384" s="199" t="s">
        <v>136</v>
      </c>
      <c r="E384" s="205" t="s">
        <v>19</v>
      </c>
      <c r="F384" s="206" t="s">
        <v>612</v>
      </c>
      <c r="G384" s="204"/>
      <c r="H384" s="207">
        <v>270.39999999999998</v>
      </c>
      <c r="I384" s="208"/>
      <c r="J384" s="204"/>
      <c r="K384" s="204"/>
      <c r="L384" s="209"/>
      <c r="M384" s="210"/>
      <c r="N384" s="211"/>
      <c r="O384" s="211"/>
      <c r="P384" s="211"/>
      <c r="Q384" s="211"/>
      <c r="R384" s="211"/>
      <c r="S384" s="211"/>
      <c r="T384" s="212"/>
      <c r="AT384" s="213" t="s">
        <v>136</v>
      </c>
      <c r="AU384" s="213" t="s">
        <v>82</v>
      </c>
      <c r="AV384" s="13" t="s">
        <v>82</v>
      </c>
      <c r="AW384" s="13" t="s">
        <v>33</v>
      </c>
      <c r="AX384" s="13" t="s">
        <v>72</v>
      </c>
      <c r="AY384" s="213" t="s">
        <v>125</v>
      </c>
    </row>
    <row r="385" spans="1:65" s="13" customFormat="1" ht="10.199999999999999">
      <c r="B385" s="203"/>
      <c r="C385" s="204"/>
      <c r="D385" s="199" t="s">
        <v>136</v>
      </c>
      <c r="E385" s="205" t="s">
        <v>19</v>
      </c>
      <c r="F385" s="206" t="s">
        <v>634</v>
      </c>
      <c r="G385" s="204"/>
      <c r="H385" s="207">
        <v>371.42899999999997</v>
      </c>
      <c r="I385" s="208"/>
      <c r="J385" s="204"/>
      <c r="K385" s="204"/>
      <c r="L385" s="209"/>
      <c r="M385" s="210"/>
      <c r="N385" s="211"/>
      <c r="O385" s="211"/>
      <c r="P385" s="211"/>
      <c r="Q385" s="211"/>
      <c r="R385" s="211"/>
      <c r="S385" s="211"/>
      <c r="T385" s="212"/>
      <c r="AT385" s="213" t="s">
        <v>136</v>
      </c>
      <c r="AU385" s="213" t="s">
        <v>82</v>
      </c>
      <c r="AV385" s="13" t="s">
        <v>82</v>
      </c>
      <c r="AW385" s="13" t="s">
        <v>33</v>
      </c>
      <c r="AX385" s="13" t="s">
        <v>72</v>
      </c>
      <c r="AY385" s="213" t="s">
        <v>125</v>
      </c>
    </row>
    <row r="386" spans="1:65" s="2" customFormat="1" ht="14.4" customHeight="1">
      <c r="A386" s="33"/>
      <c r="B386" s="34"/>
      <c r="C386" s="186" t="s">
        <v>635</v>
      </c>
      <c r="D386" s="186" t="s">
        <v>127</v>
      </c>
      <c r="E386" s="187" t="s">
        <v>636</v>
      </c>
      <c r="F386" s="188" t="s">
        <v>637</v>
      </c>
      <c r="G386" s="189" t="s">
        <v>130</v>
      </c>
      <c r="H386" s="190">
        <v>7619.2290000000003</v>
      </c>
      <c r="I386" s="191"/>
      <c r="J386" s="192">
        <f>ROUND(I386*H386,2)</f>
        <v>0</v>
      </c>
      <c r="K386" s="188" t="s">
        <v>131</v>
      </c>
      <c r="L386" s="38"/>
      <c r="M386" s="193" t="s">
        <v>19</v>
      </c>
      <c r="N386" s="194" t="s">
        <v>43</v>
      </c>
      <c r="O386" s="63"/>
      <c r="P386" s="195">
        <f>O386*H386</f>
        <v>0</v>
      </c>
      <c r="Q386" s="195">
        <v>0.378</v>
      </c>
      <c r="R386" s="195">
        <f>Q386*H386</f>
        <v>2880.0685619999999</v>
      </c>
      <c r="S386" s="195">
        <v>0</v>
      </c>
      <c r="T386" s="196">
        <f>S386*H386</f>
        <v>0</v>
      </c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R386" s="197" t="s">
        <v>132</v>
      </c>
      <c r="AT386" s="197" t="s">
        <v>127</v>
      </c>
      <c r="AU386" s="197" t="s">
        <v>82</v>
      </c>
      <c r="AY386" s="16" t="s">
        <v>125</v>
      </c>
      <c r="BE386" s="198">
        <f>IF(N386="základní",J386,0)</f>
        <v>0</v>
      </c>
      <c r="BF386" s="198">
        <f>IF(N386="snížená",J386,0)</f>
        <v>0</v>
      </c>
      <c r="BG386" s="198">
        <f>IF(N386="zákl. přenesená",J386,0)</f>
        <v>0</v>
      </c>
      <c r="BH386" s="198">
        <f>IF(N386="sníž. přenesená",J386,0)</f>
        <v>0</v>
      </c>
      <c r="BI386" s="198">
        <f>IF(N386="nulová",J386,0)</f>
        <v>0</v>
      </c>
      <c r="BJ386" s="16" t="s">
        <v>79</v>
      </c>
      <c r="BK386" s="198">
        <f>ROUND(I386*H386,2)</f>
        <v>0</v>
      </c>
      <c r="BL386" s="16" t="s">
        <v>132</v>
      </c>
      <c r="BM386" s="197" t="s">
        <v>638</v>
      </c>
    </row>
    <row r="387" spans="1:65" s="2" customFormat="1" ht="10.199999999999999">
      <c r="A387" s="33"/>
      <c r="B387" s="34"/>
      <c r="C387" s="35"/>
      <c r="D387" s="199" t="s">
        <v>134</v>
      </c>
      <c r="E387" s="35"/>
      <c r="F387" s="200" t="s">
        <v>639</v>
      </c>
      <c r="G387" s="35"/>
      <c r="H387" s="35"/>
      <c r="I387" s="107"/>
      <c r="J387" s="35"/>
      <c r="K387" s="35"/>
      <c r="L387" s="38"/>
      <c r="M387" s="201"/>
      <c r="N387" s="202"/>
      <c r="O387" s="63"/>
      <c r="P387" s="63"/>
      <c r="Q387" s="63"/>
      <c r="R387" s="63"/>
      <c r="S387" s="63"/>
      <c r="T387" s="64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T387" s="16" t="s">
        <v>134</v>
      </c>
      <c r="AU387" s="16" t="s">
        <v>82</v>
      </c>
    </row>
    <row r="388" spans="1:65" s="2" customFormat="1" ht="19.2">
      <c r="A388" s="33"/>
      <c r="B388" s="34"/>
      <c r="C388" s="35"/>
      <c r="D388" s="199" t="s">
        <v>376</v>
      </c>
      <c r="E388" s="35"/>
      <c r="F388" s="224" t="s">
        <v>640</v>
      </c>
      <c r="G388" s="35"/>
      <c r="H388" s="35"/>
      <c r="I388" s="107"/>
      <c r="J388" s="35"/>
      <c r="K388" s="35"/>
      <c r="L388" s="38"/>
      <c r="M388" s="201"/>
      <c r="N388" s="202"/>
      <c r="O388" s="63"/>
      <c r="P388" s="63"/>
      <c r="Q388" s="63"/>
      <c r="R388" s="63"/>
      <c r="S388" s="63"/>
      <c r="T388" s="64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T388" s="16" t="s">
        <v>376</v>
      </c>
      <c r="AU388" s="16" t="s">
        <v>82</v>
      </c>
    </row>
    <row r="389" spans="1:65" s="13" customFormat="1" ht="10.199999999999999">
      <c r="B389" s="203"/>
      <c r="C389" s="204"/>
      <c r="D389" s="199" t="s">
        <v>136</v>
      </c>
      <c r="E389" s="205" t="s">
        <v>19</v>
      </c>
      <c r="F389" s="206" t="s">
        <v>641</v>
      </c>
      <c r="G389" s="204"/>
      <c r="H389" s="207">
        <v>6977.4</v>
      </c>
      <c r="I389" s="208"/>
      <c r="J389" s="204"/>
      <c r="K389" s="204"/>
      <c r="L389" s="209"/>
      <c r="M389" s="210"/>
      <c r="N389" s="211"/>
      <c r="O389" s="211"/>
      <c r="P389" s="211"/>
      <c r="Q389" s="211"/>
      <c r="R389" s="211"/>
      <c r="S389" s="211"/>
      <c r="T389" s="212"/>
      <c r="AT389" s="213" t="s">
        <v>136</v>
      </c>
      <c r="AU389" s="213" t="s">
        <v>82</v>
      </c>
      <c r="AV389" s="13" t="s">
        <v>82</v>
      </c>
      <c r="AW389" s="13" t="s">
        <v>33</v>
      </c>
      <c r="AX389" s="13" t="s">
        <v>72</v>
      </c>
      <c r="AY389" s="213" t="s">
        <v>125</v>
      </c>
    </row>
    <row r="390" spans="1:65" s="13" customFormat="1" ht="10.199999999999999">
      <c r="B390" s="203"/>
      <c r="C390" s="204"/>
      <c r="D390" s="199" t="s">
        <v>136</v>
      </c>
      <c r="E390" s="205" t="s">
        <v>19</v>
      </c>
      <c r="F390" s="206" t="s">
        <v>612</v>
      </c>
      <c r="G390" s="204"/>
      <c r="H390" s="207">
        <v>270.39999999999998</v>
      </c>
      <c r="I390" s="208"/>
      <c r="J390" s="204"/>
      <c r="K390" s="204"/>
      <c r="L390" s="209"/>
      <c r="M390" s="210"/>
      <c r="N390" s="211"/>
      <c r="O390" s="211"/>
      <c r="P390" s="211"/>
      <c r="Q390" s="211"/>
      <c r="R390" s="211"/>
      <c r="S390" s="211"/>
      <c r="T390" s="212"/>
      <c r="AT390" s="213" t="s">
        <v>136</v>
      </c>
      <c r="AU390" s="213" t="s">
        <v>82</v>
      </c>
      <c r="AV390" s="13" t="s">
        <v>82</v>
      </c>
      <c r="AW390" s="13" t="s">
        <v>33</v>
      </c>
      <c r="AX390" s="13" t="s">
        <v>72</v>
      </c>
      <c r="AY390" s="213" t="s">
        <v>125</v>
      </c>
    </row>
    <row r="391" spans="1:65" s="13" customFormat="1" ht="10.199999999999999">
      <c r="B391" s="203"/>
      <c r="C391" s="204"/>
      <c r="D391" s="199" t="s">
        <v>136</v>
      </c>
      <c r="E391" s="205" t="s">
        <v>19</v>
      </c>
      <c r="F391" s="206" t="s">
        <v>642</v>
      </c>
      <c r="G391" s="204"/>
      <c r="H391" s="207">
        <v>371.42899999999997</v>
      </c>
      <c r="I391" s="208"/>
      <c r="J391" s="204"/>
      <c r="K391" s="204"/>
      <c r="L391" s="209"/>
      <c r="M391" s="210"/>
      <c r="N391" s="211"/>
      <c r="O391" s="211"/>
      <c r="P391" s="211"/>
      <c r="Q391" s="211"/>
      <c r="R391" s="211"/>
      <c r="S391" s="211"/>
      <c r="T391" s="212"/>
      <c r="AT391" s="213" t="s">
        <v>136</v>
      </c>
      <c r="AU391" s="213" t="s">
        <v>82</v>
      </c>
      <c r="AV391" s="13" t="s">
        <v>82</v>
      </c>
      <c r="AW391" s="13" t="s">
        <v>33</v>
      </c>
      <c r="AX391" s="13" t="s">
        <v>72</v>
      </c>
      <c r="AY391" s="213" t="s">
        <v>125</v>
      </c>
    </row>
    <row r="392" spans="1:65" s="2" customFormat="1" ht="14.4" customHeight="1">
      <c r="A392" s="33"/>
      <c r="B392" s="34"/>
      <c r="C392" s="186" t="s">
        <v>643</v>
      </c>
      <c r="D392" s="186" t="s">
        <v>127</v>
      </c>
      <c r="E392" s="187" t="s">
        <v>644</v>
      </c>
      <c r="F392" s="188" t="s">
        <v>645</v>
      </c>
      <c r="G392" s="189" t="s">
        <v>130</v>
      </c>
      <c r="H392" s="190">
        <v>6462</v>
      </c>
      <c r="I392" s="191"/>
      <c r="J392" s="192">
        <f>ROUND(I392*H392,2)</f>
        <v>0</v>
      </c>
      <c r="K392" s="188" t="s">
        <v>131</v>
      </c>
      <c r="L392" s="38"/>
      <c r="M392" s="193" t="s">
        <v>19</v>
      </c>
      <c r="N392" s="194" t="s">
        <v>43</v>
      </c>
      <c r="O392" s="63"/>
      <c r="P392" s="195">
        <f>O392*H392</f>
        <v>0</v>
      </c>
      <c r="Q392" s="195">
        <v>0.21099999999999999</v>
      </c>
      <c r="R392" s="195">
        <f>Q392*H392</f>
        <v>1363.482</v>
      </c>
      <c r="S392" s="195">
        <v>0</v>
      </c>
      <c r="T392" s="196">
        <f>S392*H392</f>
        <v>0</v>
      </c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R392" s="197" t="s">
        <v>132</v>
      </c>
      <c r="AT392" s="197" t="s">
        <v>127</v>
      </c>
      <c r="AU392" s="197" t="s">
        <v>82</v>
      </c>
      <c r="AY392" s="16" t="s">
        <v>125</v>
      </c>
      <c r="BE392" s="198">
        <f>IF(N392="základní",J392,0)</f>
        <v>0</v>
      </c>
      <c r="BF392" s="198">
        <f>IF(N392="snížená",J392,0)</f>
        <v>0</v>
      </c>
      <c r="BG392" s="198">
        <f>IF(N392="zákl. přenesená",J392,0)</f>
        <v>0</v>
      </c>
      <c r="BH392" s="198">
        <f>IF(N392="sníž. přenesená",J392,0)</f>
        <v>0</v>
      </c>
      <c r="BI392" s="198">
        <f>IF(N392="nulová",J392,0)</f>
        <v>0</v>
      </c>
      <c r="BJ392" s="16" t="s">
        <v>79</v>
      </c>
      <c r="BK392" s="198">
        <f>ROUND(I392*H392,2)</f>
        <v>0</v>
      </c>
      <c r="BL392" s="16" t="s">
        <v>132</v>
      </c>
      <c r="BM392" s="197" t="s">
        <v>646</v>
      </c>
    </row>
    <row r="393" spans="1:65" s="2" customFormat="1" ht="19.2">
      <c r="A393" s="33"/>
      <c r="B393" s="34"/>
      <c r="C393" s="35"/>
      <c r="D393" s="199" t="s">
        <v>134</v>
      </c>
      <c r="E393" s="35"/>
      <c r="F393" s="200" t="s">
        <v>647</v>
      </c>
      <c r="G393" s="35"/>
      <c r="H393" s="35"/>
      <c r="I393" s="107"/>
      <c r="J393" s="35"/>
      <c r="K393" s="35"/>
      <c r="L393" s="38"/>
      <c r="M393" s="201"/>
      <c r="N393" s="202"/>
      <c r="O393" s="63"/>
      <c r="P393" s="63"/>
      <c r="Q393" s="63"/>
      <c r="R393" s="63"/>
      <c r="S393" s="63"/>
      <c r="T393" s="64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T393" s="16" t="s">
        <v>134</v>
      </c>
      <c r="AU393" s="16" t="s">
        <v>82</v>
      </c>
    </row>
    <row r="394" spans="1:65" s="13" customFormat="1" ht="10.199999999999999">
      <c r="B394" s="203"/>
      <c r="C394" s="204"/>
      <c r="D394" s="199" t="s">
        <v>136</v>
      </c>
      <c r="E394" s="205" t="s">
        <v>19</v>
      </c>
      <c r="F394" s="206" t="s">
        <v>648</v>
      </c>
      <c r="G394" s="204"/>
      <c r="H394" s="207">
        <v>5847.25</v>
      </c>
      <c r="I394" s="208"/>
      <c r="J394" s="204"/>
      <c r="K394" s="204"/>
      <c r="L394" s="209"/>
      <c r="M394" s="210"/>
      <c r="N394" s="211"/>
      <c r="O394" s="211"/>
      <c r="P394" s="211"/>
      <c r="Q394" s="211"/>
      <c r="R394" s="211"/>
      <c r="S394" s="211"/>
      <c r="T394" s="212"/>
      <c r="AT394" s="213" t="s">
        <v>136</v>
      </c>
      <c r="AU394" s="213" t="s">
        <v>82</v>
      </c>
      <c r="AV394" s="13" t="s">
        <v>82</v>
      </c>
      <c r="AW394" s="13" t="s">
        <v>33</v>
      </c>
      <c r="AX394" s="13" t="s">
        <v>72</v>
      </c>
      <c r="AY394" s="213" t="s">
        <v>125</v>
      </c>
    </row>
    <row r="395" spans="1:65" s="13" customFormat="1" ht="10.199999999999999">
      <c r="B395" s="203"/>
      <c r="C395" s="204"/>
      <c r="D395" s="199" t="s">
        <v>136</v>
      </c>
      <c r="E395" s="205" t="s">
        <v>19</v>
      </c>
      <c r="F395" s="206" t="s">
        <v>649</v>
      </c>
      <c r="G395" s="204"/>
      <c r="H395" s="207">
        <v>234</v>
      </c>
      <c r="I395" s="208"/>
      <c r="J395" s="204"/>
      <c r="K395" s="204"/>
      <c r="L395" s="209"/>
      <c r="M395" s="210"/>
      <c r="N395" s="211"/>
      <c r="O395" s="211"/>
      <c r="P395" s="211"/>
      <c r="Q395" s="211"/>
      <c r="R395" s="211"/>
      <c r="S395" s="211"/>
      <c r="T395" s="212"/>
      <c r="AT395" s="213" t="s">
        <v>136</v>
      </c>
      <c r="AU395" s="213" t="s">
        <v>82</v>
      </c>
      <c r="AV395" s="13" t="s">
        <v>82</v>
      </c>
      <c r="AW395" s="13" t="s">
        <v>33</v>
      </c>
      <c r="AX395" s="13" t="s">
        <v>72</v>
      </c>
      <c r="AY395" s="213" t="s">
        <v>125</v>
      </c>
    </row>
    <row r="396" spans="1:65" s="13" customFormat="1" ht="10.199999999999999">
      <c r="B396" s="203"/>
      <c r="C396" s="204"/>
      <c r="D396" s="199" t="s">
        <v>136</v>
      </c>
      <c r="E396" s="205" t="s">
        <v>19</v>
      </c>
      <c r="F396" s="206" t="s">
        <v>650</v>
      </c>
      <c r="G396" s="204"/>
      <c r="H396" s="207">
        <v>20.75</v>
      </c>
      <c r="I396" s="208"/>
      <c r="J396" s="204"/>
      <c r="K396" s="204"/>
      <c r="L396" s="209"/>
      <c r="M396" s="210"/>
      <c r="N396" s="211"/>
      <c r="O396" s="211"/>
      <c r="P396" s="211"/>
      <c r="Q396" s="211"/>
      <c r="R396" s="211"/>
      <c r="S396" s="211"/>
      <c r="T396" s="212"/>
      <c r="AT396" s="213" t="s">
        <v>136</v>
      </c>
      <c r="AU396" s="213" t="s">
        <v>82</v>
      </c>
      <c r="AV396" s="13" t="s">
        <v>82</v>
      </c>
      <c r="AW396" s="13" t="s">
        <v>33</v>
      </c>
      <c r="AX396" s="13" t="s">
        <v>72</v>
      </c>
      <c r="AY396" s="213" t="s">
        <v>125</v>
      </c>
    </row>
    <row r="397" spans="1:65" s="13" customFormat="1" ht="10.199999999999999">
      <c r="B397" s="203"/>
      <c r="C397" s="204"/>
      <c r="D397" s="199" t="s">
        <v>136</v>
      </c>
      <c r="E397" s="205" t="s">
        <v>19</v>
      </c>
      <c r="F397" s="206" t="s">
        <v>651</v>
      </c>
      <c r="G397" s="204"/>
      <c r="H397" s="207">
        <v>360</v>
      </c>
      <c r="I397" s="208"/>
      <c r="J397" s="204"/>
      <c r="K397" s="204"/>
      <c r="L397" s="209"/>
      <c r="M397" s="210"/>
      <c r="N397" s="211"/>
      <c r="O397" s="211"/>
      <c r="P397" s="211"/>
      <c r="Q397" s="211"/>
      <c r="R397" s="211"/>
      <c r="S397" s="211"/>
      <c r="T397" s="212"/>
      <c r="AT397" s="213" t="s">
        <v>136</v>
      </c>
      <c r="AU397" s="213" t="s">
        <v>82</v>
      </c>
      <c r="AV397" s="13" t="s">
        <v>82</v>
      </c>
      <c r="AW397" s="13" t="s">
        <v>33</v>
      </c>
      <c r="AX397" s="13" t="s">
        <v>72</v>
      </c>
      <c r="AY397" s="213" t="s">
        <v>125</v>
      </c>
    </row>
    <row r="398" spans="1:65" s="2" customFormat="1" ht="21.6" customHeight="1">
      <c r="A398" s="33"/>
      <c r="B398" s="34"/>
      <c r="C398" s="186" t="s">
        <v>652</v>
      </c>
      <c r="D398" s="186" t="s">
        <v>127</v>
      </c>
      <c r="E398" s="187" t="s">
        <v>653</v>
      </c>
      <c r="F398" s="188" t="s">
        <v>654</v>
      </c>
      <c r="G398" s="189" t="s">
        <v>130</v>
      </c>
      <c r="H398" s="190">
        <v>370</v>
      </c>
      <c r="I398" s="191"/>
      <c r="J398" s="192">
        <f>ROUND(I398*H398,2)</f>
        <v>0</v>
      </c>
      <c r="K398" s="188" t="s">
        <v>131</v>
      </c>
      <c r="L398" s="38"/>
      <c r="M398" s="193" t="s">
        <v>19</v>
      </c>
      <c r="N398" s="194" t="s">
        <v>43</v>
      </c>
      <c r="O398" s="63"/>
      <c r="P398" s="195">
        <f>O398*H398</f>
        <v>0</v>
      </c>
      <c r="Q398" s="195">
        <v>0</v>
      </c>
      <c r="R398" s="195">
        <f>Q398*H398</f>
        <v>0</v>
      </c>
      <c r="S398" s="195">
        <v>0</v>
      </c>
      <c r="T398" s="196">
        <f>S398*H398</f>
        <v>0</v>
      </c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R398" s="197" t="s">
        <v>132</v>
      </c>
      <c r="AT398" s="197" t="s">
        <v>127</v>
      </c>
      <c r="AU398" s="197" t="s">
        <v>82</v>
      </c>
      <c r="AY398" s="16" t="s">
        <v>125</v>
      </c>
      <c r="BE398" s="198">
        <f>IF(N398="základní",J398,0)</f>
        <v>0</v>
      </c>
      <c r="BF398" s="198">
        <f>IF(N398="snížená",J398,0)</f>
        <v>0</v>
      </c>
      <c r="BG398" s="198">
        <f>IF(N398="zákl. přenesená",J398,0)</f>
        <v>0</v>
      </c>
      <c r="BH398" s="198">
        <f>IF(N398="sníž. přenesená",J398,0)</f>
        <v>0</v>
      </c>
      <c r="BI398" s="198">
        <f>IF(N398="nulová",J398,0)</f>
        <v>0</v>
      </c>
      <c r="BJ398" s="16" t="s">
        <v>79</v>
      </c>
      <c r="BK398" s="198">
        <f>ROUND(I398*H398,2)</f>
        <v>0</v>
      </c>
      <c r="BL398" s="16" t="s">
        <v>132</v>
      </c>
      <c r="BM398" s="197" t="s">
        <v>655</v>
      </c>
    </row>
    <row r="399" spans="1:65" s="2" customFormat="1" ht="19.2">
      <c r="A399" s="33"/>
      <c r="B399" s="34"/>
      <c r="C399" s="35"/>
      <c r="D399" s="199" t="s">
        <v>134</v>
      </c>
      <c r="E399" s="35"/>
      <c r="F399" s="200" t="s">
        <v>656</v>
      </c>
      <c r="G399" s="35"/>
      <c r="H399" s="35"/>
      <c r="I399" s="107"/>
      <c r="J399" s="35"/>
      <c r="K399" s="35"/>
      <c r="L399" s="38"/>
      <c r="M399" s="201"/>
      <c r="N399" s="202"/>
      <c r="O399" s="63"/>
      <c r="P399" s="63"/>
      <c r="Q399" s="63"/>
      <c r="R399" s="63"/>
      <c r="S399" s="63"/>
      <c r="T399" s="64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T399" s="16" t="s">
        <v>134</v>
      </c>
      <c r="AU399" s="16" t="s">
        <v>82</v>
      </c>
    </row>
    <row r="400" spans="1:65" s="13" customFormat="1" ht="10.199999999999999">
      <c r="B400" s="203"/>
      <c r="C400" s="204"/>
      <c r="D400" s="199" t="s">
        <v>136</v>
      </c>
      <c r="E400" s="205" t="s">
        <v>19</v>
      </c>
      <c r="F400" s="206" t="s">
        <v>657</v>
      </c>
      <c r="G400" s="204"/>
      <c r="H400" s="207">
        <v>370</v>
      </c>
      <c r="I400" s="208"/>
      <c r="J400" s="204"/>
      <c r="K400" s="204"/>
      <c r="L400" s="209"/>
      <c r="M400" s="210"/>
      <c r="N400" s="211"/>
      <c r="O400" s="211"/>
      <c r="P400" s="211"/>
      <c r="Q400" s="211"/>
      <c r="R400" s="211"/>
      <c r="S400" s="211"/>
      <c r="T400" s="212"/>
      <c r="AT400" s="213" t="s">
        <v>136</v>
      </c>
      <c r="AU400" s="213" t="s">
        <v>82</v>
      </c>
      <c r="AV400" s="13" t="s">
        <v>82</v>
      </c>
      <c r="AW400" s="13" t="s">
        <v>33</v>
      </c>
      <c r="AX400" s="13" t="s">
        <v>79</v>
      </c>
      <c r="AY400" s="213" t="s">
        <v>125</v>
      </c>
    </row>
    <row r="401" spans="1:65" s="2" customFormat="1" ht="14.4" customHeight="1">
      <c r="A401" s="33"/>
      <c r="B401" s="34"/>
      <c r="C401" s="186" t="s">
        <v>658</v>
      </c>
      <c r="D401" s="186" t="s">
        <v>127</v>
      </c>
      <c r="E401" s="187" t="s">
        <v>659</v>
      </c>
      <c r="F401" s="188" t="s">
        <v>660</v>
      </c>
      <c r="G401" s="189" t="s">
        <v>130</v>
      </c>
      <c r="H401" s="190">
        <v>1155</v>
      </c>
      <c r="I401" s="191"/>
      <c r="J401" s="192">
        <f>ROUND(I401*H401,2)</f>
        <v>0</v>
      </c>
      <c r="K401" s="188" t="s">
        <v>131</v>
      </c>
      <c r="L401" s="38"/>
      <c r="M401" s="193" t="s">
        <v>19</v>
      </c>
      <c r="N401" s="194" t="s">
        <v>43</v>
      </c>
      <c r="O401" s="63"/>
      <c r="P401" s="195">
        <f>O401*H401</f>
        <v>0</v>
      </c>
      <c r="Q401" s="195">
        <v>0.18776000000000001</v>
      </c>
      <c r="R401" s="195">
        <f>Q401*H401</f>
        <v>216.86280000000002</v>
      </c>
      <c r="S401" s="195">
        <v>0</v>
      </c>
      <c r="T401" s="196">
        <f>S401*H401</f>
        <v>0</v>
      </c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R401" s="197" t="s">
        <v>132</v>
      </c>
      <c r="AT401" s="197" t="s">
        <v>127</v>
      </c>
      <c r="AU401" s="197" t="s">
        <v>82</v>
      </c>
      <c r="AY401" s="16" t="s">
        <v>125</v>
      </c>
      <c r="BE401" s="198">
        <f>IF(N401="základní",J401,0)</f>
        <v>0</v>
      </c>
      <c r="BF401" s="198">
        <f>IF(N401="snížená",J401,0)</f>
        <v>0</v>
      </c>
      <c r="BG401" s="198">
        <f>IF(N401="zákl. přenesená",J401,0)</f>
        <v>0</v>
      </c>
      <c r="BH401" s="198">
        <f>IF(N401="sníž. přenesená",J401,0)</f>
        <v>0</v>
      </c>
      <c r="BI401" s="198">
        <f>IF(N401="nulová",J401,0)</f>
        <v>0</v>
      </c>
      <c r="BJ401" s="16" t="s">
        <v>79</v>
      </c>
      <c r="BK401" s="198">
        <f>ROUND(I401*H401,2)</f>
        <v>0</v>
      </c>
      <c r="BL401" s="16" t="s">
        <v>132</v>
      </c>
      <c r="BM401" s="197" t="s">
        <v>661</v>
      </c>
    </row>
    <row r="402" spans="1:65" s="2" customFormat="1" ht="10.199999999999999">
      <c r="A402" s="33"/>
      <c r="B402" s="34"/>
      <c r="C402" s="35"/>
      <c r="D402" s="199" t="s">
        <v>134</v>
      </c>
      <c r="E402" s="35"/>
      <c r="F402" s="200" t="s">
        <v>662</v>
      </c>
      <c r="G402" s="35"/>
      <c r="H402" s="35"/>
      <c r="I402" s="107"/>
      <c r="J402" s="35"/>
      <c r="K402" s="35"/>
      <c r="L402" s="38"/>
      <c r="M402" s="201"/>
      <c r="N402" s="202"/>
      <c r="O402" s="63"/>
      <c r="P402" s="63"/>
      <c r="Q402" s="63"/>
      <c r="R402" s="63"/>
      <c r="S402" s="63"/>
      <c r="T402" s="64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T402" s="16" t="s">
        <v>134</v>
      </c>
      <c r="AU402" s="16" t="s">
        <v>82</v>
      </c>
    </row>
    <row r="403" spans="1:65" s="2" customFormat="1" ht="19.2">
      <c r="A403" s="33"/>
      <c r="B403" s="34"/>
      <c r="C403" s="35"/>
      <c r="D403" s="199" t="s">
        <v>376</v>
      </c>
      <c r="E403" s="35"/>
      <c r="F403" s="224" t="s">
        <v>663</v>
      </c>
      <c r="G403" s="35"/>
      <c r="H403" s="35"/>
      <c r="I403" s="107"/>
      <c r="J403" s="35"/>
      <c r="K403" s="35"/>
      <c r="L403" s="38"/>
      <c r="M403" s="201"/>
      <c r="N403" s="202"/>
      <c r="O403" s="63"/>
      <c r="P403" s="63"/>
      <c r="Q403" s="63"/>
      <c r="R403" s="63"/>
      <c r="S403" s="63"/>
      <c r="T403" s="64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T403" s="16" t="s">
        <v>376</v>
      </c>
      <c r="AU403" s="16" t="s">
        <v>82</v>
      </c>
    </row>
    <row r="404" spans="1:65" s="13" customFormat="1" ht="10.199999999999999">
      <c r="B404" s="203"/>
      <c r="C404" s="204"/>
      <c r="D404" s="199" t="s">
        <v>136</v>
      </c>
      <c r="E404" s="205" t="s">
        <v>19</v>
      </c>
      <c r="F404" s="206" t="s">
        <v>664</v>
      </c>
      <c r="G404" s="204"/>
      <c r="H404" s="207">
        <v>1155</v>
      </c>
      <c r="I404" s="208"/>
      <c r="J404" s="204"/>
      <c r="K404" s="204"/>
      <c r="L404" s="209"/>
      <c r="M404" s="210"/>
      <c r="N404" s="211"/>
      <c r="O404" s="211"/>
      <c r="P404" s="211"/>
      <c r="Q404" s="211"/>
      <c r="R404" s="211"/>
      <c r="S404" s="211"/>
      <c r="T404" s="212"/>
      <c r="AT404" s="213" t="s">
        <v>136</v>
      </c>
      <c r="AU404" s="213" t="s">
        <v>82</v>
      </c>
      <c r="AV404" s="13" t="s">
        <v>82</v>
      </c>
      <c r="AW404" s="13" t="s">
        <v>33</v>
      </c>
      <c r="AX404" s="13" t="s">
        <v>79</v>
      </c>
      <c r="AY404" s="213" t="s">
        <v>125</v>
      </c>
    </row>
    <row r="405" spans="1:65" s="2" customFormat="1" ht="14.4" customHeight="1">
      <c r="A405" s="33"/>
      <c r="B405" s="34"/>
      <c r="C405" s="186" t="s">
        <v>665</v>
      </c>
      <c r="D405" s="186" t="s">
        <v>127</v>
      </c>
      <c r="E405" s="187" t="s">
        <v>666</v>
      </c>
      <c r="F405" s="188" t="s">
        <v>667</v>
      </c>
      <c r="G405" s="189" t="s">
        <v>130</v>
      </c>
      <c r="H405" s="190">
        <v>6463.6959999999999</v>
      </c>
      <c r="I405" s="191"/>
      <c r="J405" s="192">
        <f>ROUND(I405*H405,2)</f>
        <v>0</v>
      </c>
      <c r="K405" s="188" t="s">
        <v>131</v>
      </c>
      <c r="L405" s="38"/>
      <c r="M405" s="193" t="s">
        <v>19</v>
      </c>
      <c r="N405" s="194" t="s">
        <v>43</v>
      </c>
      <c r="O405" s="63"/>
      <c r="P405" s="195">
        <f>O405*H405</f>
        <v>0</v>
      </c>
      <c r="Q405" s="195">
        <v>5.1000000000000004E-4</v>
      </c>
      <c r="R405" s="195">
        <f>Q405*H405</f>
        <v>3.2964849600000004</v>
      </c>
      <c r="S405" s="195">
        <v>0</v>
      </c>
      <c r="T405" s="196">
        <f>S405*H405</f>
        <v>0</v>
      </c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R405" s="197" t="s">
        <v>132</v>
      </c>
      <c r="AT405" s="197" t="s">
        <v>127</v>
      </c>
      <c r="AU405" s="197" t="s">
        <v>82</v>
      </c>
      <c r="AY405" s="16" t="s">
        <v>125</v>
      </c>
      <c r="BE405" s="198">
        <f>IF(N405="základní",J405,0)</f>
        <v>0</v>
      </c>
      <c r="BF405" s="198">
        <f>IF(N405="snížená",J405,0)</f>
        <v>0</v>
      </c>
      <c r="BG405" s="198">
        <f>IF(N405="zákl. přenesená",J405,0)</f>
        <v>0</v>
      </c>
      <c r="BH405" s="198">
        <f>IF(N405="sníž. přenesená",J405,0)</f>
        <v>0</v>
      </c>
      <c r="BI405" s="198">
        <f>IF(N405="nulová",J405,0)</f>
        <v>0</v>
      </c>
      <c r="BJ405" s="16" t="s">
        <v>79</v>
      </c>
      <c r="BK405" s="198">
        <f>ROUND(I405*H405,2)</f>
        <v>0</v>
      </c>
      <c r="BL405" s="16" t="s">
        <v>132</v>
      </c>
      <c r="BM405" s="197" t="s">
        <v>668</v>
      </c>
    </row>
    <row r="406" spans="1:65" s="2" customFormat="1" ht="10.199999999999999">
      <c r="A406" s="33"/>
      <c r="B406" s="34"/>
      <c r="C406" s="35"/>
      <c r="D406" s="199" t="s">
        <v>134</v>
      </c>
      <c r="E406" s="35"/>
      <c r="F406" s="200" t="s">
        <v>669</v>
      </c>
      <c r="G406" s="35"/>
      <c r="H406" s="35"/>
      <c r="I406" s="107"/>
      <c r="J406" s="35"/>
      <c r="K406" s="35"/>
      <c r="L406" s="38"/>
      <c r="M406" s="201"/>
      <c r="N406" s="202"/>
      <c r="O406" s="63"/>
      <c r="P406" s="63"/>
      <c r="Q406" s="63"/>
      <c r="R406" s="63"/>
      <c r="S406" s="63"/>
      <c r="T406" s="64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T406" s="16" t="s">
        <v>134</v>
      </c>
      <c r="AU406" s="16" t="s">
        <v>82</v>
      </c>
    </row>
    <row r="407" spans="1:65" s="13" customFormat="1" ht="10.199999999999999">
      <c r="B407" s="203"/>
      <c r="C407" s="204"/>
      <c r="D407" s="199" t="s">
        <v>136</v>
      </c>
      <c r="E407" s="205" t="s">
        <v>19</v>
      </c>
      <c r="F407" s="206" t="s">
        <v>670</v>
      </c>
      <c r="G407" s="204"/>
      <c r="H407" s="207">
        <v>5766.1959999999999</v>
      </c>
      <c r="I407" s="208"/>
      <c r="J407" s="204"/>
      <c r="K407" s="204"/>
      <c r="L407" s="209"/>
      <c r="M407" s="210"/>
      <c r="N407" s="211"/>
      <c r="O407" s="211"/>
      <c r="P407" s="211"/>
      <c r="Q407" s="211"/>
      <c r="R407" s="211"/>
      <c r="S407" s="211"/>
      <c r="T407" s="212"/>
      <c r="AT407" s="213" t="s">
        <v>136</v>
      </c>
      <c r="AU407" s="213" t="s">
        <v>82</v>
      </c>
      <c r="AV407" s="13" t="s">
        <v>82</v>
      </c>
      <c r="AW407" s="13" t="s">
        <v>33</v>
      </c>
      <c r="AX407" s="13" t="s">
        <v>72</v>
      </c>
      <c r="AY407" s="213" t="s">
        <v>125</v>
      </c>
    </row>
    <row r="408" spans="1:65" s="13" customFormat="1" ht="10.199999999999999">
      <c r="B408" s="203"/>
      <c r="C408" s="204"/>
      <c r="D408" s="199" t="s">
        <v>136</v>
      </c>
      <c r="E408" s="205" t="s">
        <v>19</v>
      </c>
      <c r="F408" s="206" t="s">
        <v>671</v>
      </c>
      <c r="G408" s="204"/>
      <c r="H408" s="207">
        <v>234</v>
      </c>
      <c r="I408" s="208"/>
      <c r="J408" s="204"/>
      <c r="K408" s="204"/>
      <c r="L408" s="209"/>
      <c r="M408" s="210"/>
      <c r="N408" s="211"/>
      <c r="O408" s="211"/>
      <c r="P408" s="211"/>
      <c r="Q408" s="211"/>
      <c r="R408" s="211"/>
      <c r="S408" s="211"/>
      <c r="T408" s="212"/>
      <c r="AT408" s="213" t="s">
        <v>136</v>
      </c>
      <c r="AU408" s="213" t="s">
        <v>82</v>
      </c>
      <c r="AV408" s="13" t="s">
        <v>82</v>
      </c>
      <c r="AW408" s="13" t="s">
        <v>33</v>
      </c>
      <c r="AX408" s="13" t="s">
        <v>72</v>
      </c>
      <c r="AY408" s="213" t="s">
        <v>125</v>
      </c>
    </row>
    <row r="409" spans="1:65" s="13" customFormat="1" ht="10.199999999999999">
      <c r="B409" s="203"/>
      <c r="C409" s="204"/>
      <c r="D409" s="199" t="s">
        <v>136</v>
      </c>
      <c r="E409" s="205" t="s">
        <v>19</v>
      </c>
      <c r="F409" s="206" t="s">
        <v>613</v>
      </c>
      <c r="G409" s="204"/>
      <c r="H409" s="207">
        <v>103.5</v>
      </c>
      <c r="I409" s="208"/>
      <c r="J409" s="204"/>
      <c r="K409" s="204"/>
      <c r="L409" s="209"/>
      <c r="M409" s="210"/>
      <c r="N409" s="211"/>
      <c r="O409" s="211"/>
      <c r="P409" s="211"/>
      <c r="Q409" s="211"/>
      <c r="R409" s="211"/>
      <c r="S409" s="211"/>
      <c r="T409" s="212"/>
      <c r="AT409" s="213" t="s">
        <v>136</v>
      </c>
      <c r="AU409" s="213" t="s">
        <v>82</v>
      </c>
      <c r="AV409" s="13" t="s">
        <v>82</v>
      </c>
      <c r="AW409" s="13" t="s">
        <v>33</v>
      </c>
      <c r="AX409" s="13" t="s">
        <v>72</v>
      </c>
      <c r="AY409" s="213" t="s">
        <v>125</v>
      </c>
    </row>
    <row r="410" spans="1:65" s="13" customFormat="1" ht="10.199999999999999">
      <c r="B410" s="203"/>
      <c r="C410" s="204"/>
      <c r="D410" s="199" t="s">
        <v>136</v>
      </c>
      <c r="E410" s="205" t="s">
        <v>19</v>
      </c>
      <c r="F410" s="206" t="s">
        <v>672</v>
      </c>
      <c r="G410" s="204"/>
      <c r="H410" s="207">
        <v>360</v>
      </c>
      <c r="I410" s="208"/>
      <c r="J410" s="204"/>
      <c r="K410" s="204"/>
      <c r="L410" s="209"/>
      <c r="M410" s="210"/>
      <c r="N410" s="211"/>
      <c r="O410" s="211"/>
      <c r="P410" s="211"/>
      <c r="Q410" s="211"/>
      <c r="R410" s="211"/>
      <c r="S410" s="211"/>
      <c r="T410" s="212"/>
      <c r="AT410" s="213" t="s">
        <v>136</v>
      </c>
      <c r="AU410" s="213" t="s">
        <v>82</v>
      </c>
      <c r="AV410" s="13" t="s">
        <v>82</v>
      </c>
      <c r="AW410" s="13" t="s">
        <v>33</v>
      </c>
      <c r="AX410" s="13" t="s">
        <v>72</v>
      </c>
      <c r="AY410" s="213" t="s">
        <v>125</v>
      </c>
    </row>
    <row r="411" spans="1:65" s="2" customFormat="1" ht="21.6" customHeight="1">
      <c r="A411" s="33"/>
      <c r="B411" s="34"/>
      <c r="C411" s="186" t="s">
        <v>673</v>
      </c>
      <c r="D411" s="186" t="s">
        <v>127</v>
      </c>
      <c r="E411" s="187" t="s">
        <v>674</v>
      </c>
      <c r="F411" s="188" t="s">
        <v>675</v>
      </c>
      <c r="G411" s="189" t="s">
        <v>130</v>
      </c>
      <c r="H411" s="190">
        <v>6386.75</v>
      </c>
      <c r="I411" s="191"/>
      <c r="J411" s="192">
        <f>ROUND(I411*H411,2)</f>
        <v>0</v>
      </c>
      <c r="K411" s="188" t="s">
        <v>131</v>
      </c>
      <c r="L411" s="38"/>
      <c r="M411" s="193" t="s">
        <v>19</v>
      </c>
      <c r="N411" s="194" t="s">
        <v>43</v>
      </c>
      <c r="O411" s="63"/>
      <c r="P411" s="195">
        <f>O411*H411</f>
        <v>0</v>
      </c>
      <c r="Q411" s="195">
        <v>0.10373</v>
      </c>
      <c r="R411" s="195">
        <f>Q411*H411</f>
        <v>662.49757750000003</v>
      </c>
      <c r="S411" s="195">
        <v>0</v>
      </c>
      <c r="T411" s="196">
        <f>S411*H411</f>
        <v>0</v>
      </c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R411" s="197" t="s">
        <v>132</v>
      </c>
      <c r="AT411" s="197" t="s">
        <v>127</v>
      </c>
      <c r="AU411" s="197" t="s">
        <v>82</v>
      </c>
      <c r="AY411" s="16" t="s">
        <v>125</v>
      </c>
      <c r="BE411" s="198">
        <f>IF(N411="základní",J411,0)</f>
        <v>0</v>
      </c>
      <c r="BF411" s="198">
        <f>IF(N411="snížená",J411,0)</f>
        <v>0</v>
      </c>
      <c r="BG411" s="198">
        <f>IF(N411="zákl. přenesená",J411,0)</f>
        <v>0</v>
      </c>
      <c r="BH411" s="198">
        <f>IF(N411="sníž. přenesená",J411,0)</f>
        <v>0</v>
      </c>
      <c r="BI411" s="198">
        <f>IF(N411="nulová",J411,0)</f>
        <v>0</v>
      </c>
      <c r="BJ411" s="16" t="s">
        <v>79</v>
      </c>
      <c r="BK411" s="198">
        <f>ROUND(I411*H411,2)</f>
        <v>0</v>
      </c>
      <c r="BL411" s="16" t="s">
        <v>132</v>
      </c>
      <c r="BM411" s="197" t="s">
        <v>676</v>
      </c>
    </row>
    <row r="412" spans="1:65" s="2" customFormat="1" ht="19.2">
      <c r="A412" s="33"/>
      <c r="B412" s="34"/>
      <c r="C412" s="35"/>
      <c r="D412" s="199" t="s">
        <v>134</v>
      </c>
      <c r="E412" s="35"/>
      <c r="F412" s="200" t="s">
        <v>677</v>
      </c>
      <c r="G412" s="35"/>
      <c r="H412" s="35"/>
      <c r="I412" s="107"/>
      <c r="J412" s="35"/>
      <c r="K412" s="35"/>
      <c r="L412" s="38"/>
      <c r="M412" s="201"/>
      <c r="N412" s="202"/>
      <c r="O412" s="63"/>
      <c r="P412" s="63"/>
      <c r="Q412" s="63"/>
      <c r="R412" s="63"/>
      <c r="S412" s="63"/>
      <c r="T412" s="64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T412" s="16" t="s">
        <v>134</v>
      </c>
      <c r="AU412" s="16" t="s">
        <v>82</v>
      </c>
    </row>
    <row r="413" spans="1:65" s="13" customFormat="1" ht="10.199999999999999">
      <c r="B413" s="203"/>
      <c r="C413" s="204"/>
      <c r="D413" s="199" t="s">
        <v>136</v>
      </c>
      <c r="E413" s="205" t="s">
        <v>19</v>
      </c>
      <c r="F413" s="206" t="s">
        <v>678</v>
      </c>
      <c r="G413" s="204"/>
      <c r="H413" s="207">
        <v>5689.25</v>
      </c>
      <c r="I413" s="208"/>
      <c r="J413" s="204"/>
      <c r="K413" s="204"/>
      <c r="L413" s="209"/>
      <c r="M413" s="210"/>
      <c r="N413" s="211"/>
      <c r="O413" s="211"/>
      <c r="P413" s="211"/>
      <c r="Q413" s="211"/>
      <c r="R413" s="211"/>
      <c r="S413" s="211"/>
      <c r="T413" s="212"/>
      <c r="AT413" s="213" t="s">
        <v>136</v>
      </c>
      <c r="AU413" s="213" t="s">
        <v>82</v>
      </c>
      <c r="AV413" s="13" t="s">
        <v>82</v>
      </c>
      <c r="AW413" s="13" t="s">
        <v>33</v>
      </c>
      <c r="AX413" s="13" t="s">
        <v>72</v>
      </c>
      <c r="AY413" s="213" t="s">
        <v>125</v>
      </c>
    </row>
    <row r="414" spans="1:65" s="13" customFormat="1" ht="10.199999999999999">
      <c r="B414" s="203"/>
      <c r="C414" s="204"/>
      <c r="D414" s="199" t="s">
        <v>136</v>
      </c>
      <c r="E414" s="205" t="s">
        <v>19</v>
      </c>
      <c r="F414" s="206" t="s">
        <v>679</v>
      </c>
      <c r="G414" s="204"/>
      <c r="H414" s="207">
        <v>234</v>
      </c>
      <c r="I414" s="208"/>
      <c r="J414" s="204"/>
      <c r="K414" s="204"/>
      <c r="L414" s="209"/>
      <c r="M414" s="210"/>
      <c r="N414" s="211"/>
      <c r="O414" s="211"/>
      <c r="P414" s="211"/>
      <c r="Q414" s="211"/>
      <c r="R414" s="211"/>
      <c r="S414" s="211"/>
      <c r="T414" s="212"/>
      <c r="AT414" s="213" t="s">
        <v>136</v>
      </c>
      <c r="AU414" s="213" t="s">
        <v>82</v>
      </c>
      <c r="AV414" s="13" t="s">
        <v>82</v>
      </c>
      <c r="AW414" s="13" t="s">
        <v>33</v>
      </c>
      <c r="AX414" s="13" t="s">
        <v>72</v>
      </c>
      <c r="AY414" s="213" t="s">
        <v>125</v>
      </c>
    </row>
    <row r="415" spans="1:65" s="13" customFormat="1" ht="10.199999999999999">
      <c r="B415" s="203"/>
      <c r="C415" s="204"/>
      <c r="D415" s="199" t="s">
        <v>136</v>
      </c>
      <c r="E415" s="205" t="s">
        <v>19</v>
      </c>
      <c r="F415" s="206" t="s">
        <v>680</v>
      </c>
      <c r="G415" s="204"/>
      <c r="H415" s="207">
        <v>103.5</v>
      </c>
      <c r="I415" s="208"/>
      <c r="J415" s="204"/>
      <c r="K415" s="204"/>
      <c r="L415" s="209"/>
      <c r="M415" s="210"/>
      <c r="N415" s="211"/>
      <c r="O415" s="211"/>
      <c r="P415" s="211"/>
      <c r="Q415" s="211"/>
      <c r="R415" s="211"/>
      <c r="S415" s="211"/>
      <c r="T415" s="212"/>
      <c r="AT415" s="213" t="s">
        <v>136</v>
      </c>
      <c r="AU415" s="213" t="s">
        <v>82</v>
      </c>
      <c r="AV415" s="13" t="s">
        <v>82</v>
      </c>
      <c r="AW415" s="13" t="s">
        <v>33</v>
      </c>
      <c r="AX415" s="13" t="s">
        <v>72</v>
      </c>
      <c r="AY415" s="213" t="s">
        <v>125</v>
      </c>
    </row>
    <row r="416" spans="1:65" s="13" customFormat="1" ht="10.199999999999999">
      <c r="B416" s="203"/>
      <c r="C416" s="204"/>
      <c r="D416" s="199" t="s">
        <v>136</v>
      </c>
      <c r="E416" s="205" t="s">
        <v>19</v>
      </c>
      <c r="F416" s="206" t="s">
        <v>681</v>
      </c>
      <c r="G416" s="204"/>
      <c r="H416" s="207">
        <v>360</v>
      </c>
      <c r="I416" s="208"/>
      <c r="J416" s="204"/>
      <c r="K416" s="204"/>
      <c r="L416" s="209"/>
      <c r="M416" s="210"/>
      <c r="N416" s="211"/>
      <c r="O416" s="211"/>
      <c r="P416" s="211"/>
      <c r="Q416" s="211"/>
      <c r="R416" s="211"/>
      <c r="S416" s="211"/>
      <c r="T416" s="212"/>
      <c r="AT416" s="213" t="s">
        <v>136</v>
      </c>
      <c r="AU416" s="213" t="s">
        <v>82</v>
      </c>
      <c r="AV416" s="13" t="s">
        <v>82</v>
      </c>
      <c r="AW416" s="13" t="s">
        <v>33</v>
      </c>
      <c r="AX416" s="13" t="s">
        <v>72</v>
      </c>
      <c r="AY416" s="213" t="s">
        <v>125</v>
      </c>
    </row>
    <row r="417" spans="1:65" s="2" customFormat="1" ht="21.6" customHeight="1">
      <c r="A417" s="33"/>
      <c r="B417" s="34"/>
      <c r="C417" s="186" t="s">
        <v>682</v>
      </c>
      <c r="D417" s="186" t="s">
        <v>127</v>
      </c>
      <c r="E417" s="187" t="s">
        <v>683</v>
      </c>
      <c r="F417" s="188" t="s">
        <v>684</v>
      </c>
      <c r="G417" s="189" t="s">
        <v>169</v>
      </c>
      <c r="H417" s="190">
        <v>21.2</v>
      </c>
      <c r="I417" s="191"/>
      <c r="J417" s="192">
        <f>ROUND(I417*H417,2)</f>
        <v>0</v>
      </c>
      <c r="K417" s="188" t="s">
        <v>131</v>
      </c>
      <c r="L417" s="38"/>
      <c r="M417" s="193" t="s">
        <v>19</v>
      </c>
      <c r="N417" s="194" t="s">
        <v>43</v>
      </c>
      <c r="O417" s="63"/>
      <c r="P417" s="195">
        <f>O417*H417</f>
        <v>0</v>
      </c>
      <c r="Q417" s="195">
        <v>2.2399999999999998E-3</v>
      </c>
      <c r="R417" s="195">
        <f>Q417*H417</f>
        <v>4.7487999999999995E-2</v>
      </c>
      <c r="S417" s="195">
        <v>0</v>
      </c>
      <c r="T417" s="196">
        <f>S417*H417</f>
        <v>0</v>
      </c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R417" s="197" t="s">
        <v>132</v>
      </c>
      <c r="AT417" s="197" t="s">
        <v>127</v>
      </c>
      <c r="AU417" s="197" t="s">
        <v>82</v>
      </c>
      <c r="AY417" s="16" t="s">
        <v>125</v>
      </c>
      <c r="BE417" s="198">
        <f>IF(N417="základní",J417,0)</f>
        <v>0</v>
      </c>
      <c r="BF417" s="198">
        <f>IF(N417="snížená",J417,0)</f>
        <v>0</v>
      </c>
      <c r="BG417" s="198">
        <f>IF(N417="zákl. přenesená",J417,0)</f>
        <v>0</v>
      </c>
      <c r="BH417" s="198">
        <f>IF(N417="sníž. přenesená",J417,0)</f>
        <v>0</v>
      </c>
      <c r="BI417" s="198">
        <f>IF(N417="nulová",J417,0)</f>
        <v>0</v>
      </c>
      <c r="BJ417" s="16" t="s">
        <v>79</v>
      </c>
      <c r="BK417" s="198">
        <f>ROUND(I417*H417,2)</f>
        <v>0</v>
      </c>
      <c r="BL417" s="16" t="s">
        <v>132</v>
      </c>
      <c r="BM417" s="197" t="s">
        <v>685</v>
      </c>
    </row>
    <row r="418" spans="1:65" s="2" customFormat="1" ht="19.2">
      <c r="A418" s="33"/>
      <c r="B418" s="34"/>
      <c r="C418" s="35"/>
      <c r="D418" s="199" t="s">
        <v>134</v>
      </c>
      <c r="E418" s="35"/>
      <c r="F418" s="200" t="s">
        <v>686</v>
      </c>
      <c r="G418" s="35"/>
      <c r="H418" s="35"/>
      <c r="I418" s="107"/>
      <c r="J418" s="35"/>
      <c r="K418" s="35"/>
      <c r="L418" s="38"/>
      <c r="M418" s="201"/>
      <c r="N418" s="202"/>
      <c r="O418" s="63"/>
      <c r="P418" s="63"/>
      <c r="Q418" s="63"/>
      <c r="R418" s="63"/>
      <c r="S418" s="63"/>
      <c r="T418" s="64"/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T418" s="16" t="s">
        <v>134</v>
      </c>
      <c r="AU418" s="16" t="s">
        <v>82</v>
      </c>
    </row>
    <row r="419" spans="1:65" s="13" customFormat="1" ht="10.199999999999999">
      <c r="B419" s="203"/>
      <c r="C419" s="204"/>
      <c r="D419" s="199" t="s">
        <v>136</v>
      </c>
      <c r="E419" s="205" t="s">
        <v>19</v>
      </c>
      <c r="F419" s="206" t="s">
        <v>687</v>
      </c>
      <c r="G419" s="204"/>
      <c r="H419" s="207">
        <v>21.2</v>
      </c>
      <c r="I419" s="208"/>
      <c r="J419" s="204"/>
      <c r="K419" s="204"/>
      <c r="L419" s="209"/>
      <c r="M419" s="210"/>
      <c r="N419" s="211"/>
      <c r="O419" s="211"/>
      <c r="P419" s="211"/>
      <c r="Q419" s="211"/>
      <c r="R419" s="211"/>
      <c r="S419" s="211"/>
      <c r="T419" s="212"/>
      <c r="AT419" s="213" t="s">
        <v>136</v>
      </c>
      <c r="AU419" s="213" t="s">
        <v>82</v>
      </c>
      <c r="AV419" s="13" t="s">
        <v>82</v>
      </c>
      <c r="AW419" s="13" t="s">
        <v>33</v>
      </c>
      <c r="AX419" s="13" t="s">
        <v>79</v>
      </c>
      <c r="AY419" s="213" t="s">
        <v>125</v>
      </c>
    </row>
    <row r="420" spans="1:65" s="12" customFormat="1" ht="22.8" customHeight="1">
      <c r="B420" s="170"/>
      <c r="C420" s="171"/>
      <c r="D420" s="172" t="s">
        <v>71</v>
      </c>
      <c r="E420" s="184" t="s">
        <v>161</v>
      </c>
      <c r="F420" s="184" t="s">
        <v>688</v>
      </c>
      <c r="G420" s="171"/>
      <c r="H420" s="171"/>
      <c r="I420" s="174"/>
      <c r="J420" s="185">
        <f>BK420</f>
        <v>0</v>
      </c>
      <c r="K420" s="171"/>
      <c r="L420" s="176"/>
      <c r="M420" s="177"/>
      <c r="N420" s="178"/>
      <c r="O420" s="178"/>
      <c r="P420" s="179">
        <f>SUM(P421:P423)</f>
        <v>0</v>
      </c>
      <c r="Q420" s="178"/>
      <c r="R420" s="179">
        <f>SUM(R421:R423)</f>
        <v>0</v>
      </c>
      <c r="S420" s="178"/>
      <c r="T420" s="180">
        <f>SUM(T421:T423)</f>
        <v>0</v>
      </c>
      <c r="AR420" s="181" t="s">
        <v>79</v>
      </c>
      <c r="AT420" s="182" t="s">
        <v>71</v>
      </c>
      <c r="AU420" s="182" t="s">
        <v>79</v>
      </c>
      <c r="AY420" s="181" t="s">
        <v>125</v>
      </c>
      <c r="BK420" s="183">
        <f>SUM(BK421:BK423)</f>
        <v>0</v>
      </c>
    </row>
    <row r="421" spans="1:65" s="2" customFormat="1" ht="14.4" customHeight="1">
      <c r="A421" s="33"/>
      <c r="B421" s="34"/>
      <c r="C421" s="186" t="s">
        <v>689</v>
      </c>
      <c r="D421" s="186" t="s">
        <v>127</v>
      </c>
      <c r="E421" s="187" t="s">
        <v>690</v>
      </c>
      <c r="F421" s="188" t="s">
        <v>691</v>
      </c>
      <c r="G421" s="189" t="s">
        <v>130</v>
      </c>
      <c r="H421" s="190">
        <v>41</v>
      </c>
      <c r="I421" s="191"/>
      <c r="J421" s="192">
        <f>ROUND(I421*H421,2)</f>
        <v>0</v>
      </c>
      <c r="K421" s="188" t="s">
        <v>131</v>
      </c>
      <c r="L421" s="38"/>
      <c r="M421" s="193" t="s">
        <v>19</v>
      </c>
      <c r="N421" s="194" t="s">
        <v>43</v>
      </c>
      <c r="O421" s="63"/>
      <c r="P421" s="195">
        <f>O421*H421</f>
        <v>0</v>
      </c>
      <c r="Q421" s="195">
        <v>0</v>
      </c>
      <c r="R421" s="195">
        <f>Q421*H421</f>
        <v>0</v>
      </c>
      <c r="S421" s="195">
        <v>0</v>
      </c>
      <c r="T421" s="196">
        <f>S421*H421</f>
        <v>0</v>
      </c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R421" s="197" t="s">
        <v>132</v>
      </c>
      <c r="AT421" s="197" t="s">
        <v>127</v>
      </c>
      <c r="AU421" s="197" t="s">
        <v>82</v>
      </c>
      <c r="AY421" s="16" t="s">
        <v>125</v>
      </c>
      <c r="BE421" s="198">
        <f>IF(N421="základní",J421,0)</f>
        <v>0</v>
      </c>
      <c r="BF421" s="198">
        <f>IF(N421="snížená",J421,0)</f>
        <v>0</v>
      </c>
      <c r="BG421" s="198">
        <f>IF(N421="zákl. přenesená",J421,0)</f>
        <v>0</v>
      </c>
      <c r="BH421" s="198">
        <f>IF(N421="sníž. přenesená",J421,0)</f>
        <v>0</v>
      </c>
      <c r="BI421" s="198">
        <f>IF(N421="nulová",J421,0)</f>
        <v>0</v>
      </c>
      <c r="BJ421" s="16" t="s">
        <v>79</v>
      </c>
      <c r="BK421" s="198">
        <f>ROUND(I421*H421,2)</f>
        <v>0</v>
      </c>
      <c r="BL421" s="16" t="s">
        <v>132</v>
      </c>
      <c r="BM421" s="197" t="s">
        <v>692</v>
      </c>
    </row>
    <row r="422" spans="1:65" s="2" customFormat="1" ht="10.199999999999999">
      <c r="A422" s="33"/>
      <c r="B422" s="34"/>
      <c r="C422" s="35"/>
      <c r="D422" s="199" t="s">
        <v>134</v>
      </c>
      <c r="E422" s="35"/>
      <c r="F422" s="200" t="s">
        <v>693</v>
      </c>
      <c r="G422" s="35"/>
      <c r="H422" s="35"/>
      <c r="I422" s="107"/>
      <c r="J422" s="35"/>
      <c r="K422" s="35"/>
      <c r="L422" s="38"/>
      <c r="M422" s="201"/>
      <c r="N422" s="202"/>
      <c r="O422" s="63"/>
      <c r="P422" s="63"/>
      <c r="Q422" s="63"/>
      <c r="R422" s="63"/>
      <c r="S422" s="63"/>
      <c r="T422" s="64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T422" s="16" t="s">
        <v>134</v>
      </c>
      <c r="AU422" s="16" t="s">
        <v>82</v>
      </c>
    </row>
    <row r="423" spans="1:65" s="13" customFormat="1" ht="10.199999999999999">
      <c r="B423" s="203"/>
      <c r="C423" s="204"/>
      <c r="D423" s="199" t="s">
        <v>136</v>
      </c>
      <c r="E423" s="205" t="s">
        <v>19</v>
      </c>
      <c r="F423" s="206" t="s">
        <v>694</v>
      </c>
      <c r="G423" s="204"/>
      <c r="H423" s="207">
        <v>41</v>
      </c>
      <c r="I423" s="208"/>
      <c r="J423" s="204"/>
      <c r="K423" s="204"/>
      <c r="L423" s="209"/>
      <c r="M423" s="210"/>
      <c r="N423" s="211"/>
      <c r="O423" s="211"/>
      <c r="P423" s="211"/>
      <c r="Q423" s="211"/>
      <c r="R423" s="211"/>
      <c r="S423" s="211"/>
      <c r="T423" s="212"/>
      <c r="AT423" s="213" t="s">
        <v>136</v>
      </c>
      <c r="AU423" s="213" t="s">
        <v>82</v>
      </c>
      <c r="AV423" s="13" t="s">
        <v>82</v>
      </c>
      <c r="AW423" s="13" t="s">
        <v>33</v>
      </c>
      <c r="AX423" s="13" t="s">
        <v>79</v>
      </c>
      <c r="AY423" s="213" t="s">
        <v>125</v>
      </c>
    </row>
    <row r="424" spans="1:65" s="12" customFormat="1" ht="22.8" customHeight="1">
      <c r="B424" s="170"/>
      <c r="C424" s="171"/>
      <c r="D424" s="172" t="s">
        <v>71</v>
      </c>
      <c r="E424" s="184" t="s">
        <v>173</v>
      </c>
      <c r="F424" s="184" t="s">
        <v>695</v>
      </c>
      <c r="G424" s="171"/>
      <c r="H424" s="171"/>
      <c r="I424" s="174"/>
      <c r="J424" s="185">
        <f>BK424</f>
        <v>0</v>
      </c>
      <c r="K424" s="171"/>
      <c r="L424" s="176"/>
      <c r="M424" s="177"/>
      <c r="N424" s="178"/>
      <c r="O424" s="178"/>
      <c r="P424" s="179">
        <f>SUM(P425:P438)</f>
        <v>0</v>
      </c>
      <c r="Q424" s="178"/>
      <c r="R424" s="179">
        <f>SUM(R425:R438)</f>
        <v>2.5508550000000003</v>
      </c>
      <c r="S424" s="178"/>
      <c r="T424" s="180">
        <f>SUM(T425:T438)</f>
        <v>0</v>
      </c>
      <c r="AR424" s="181" t="s">
        <v>79</v>
      </c>
      <c r="AT424" s="182" t="s">
        <v>71</v>
      </c>
      <c r="AU424" s="182" t="s">
        <v>79</v>
      </c>
      <c r="AY424" s="181" t="s">
        <v>125</v>
      </c>
      <c r="BK424" s="183">
        <f>SUM(BK425:BK438)</f>
        <v>0</v>
      </c>
    </row>
    <row r="425" spans="1:65" s="2" customFormat="1" ht="14.4" customHeight="1">
      <c r="A425" s="33"/>
      <c r="B425" s="34"/>
      <c r="C425" s="186" t="s">
        <v>696</v>
      </c>
      <c r="D425" s="186" t="s">
        <v>127</v>
      </c>
      <c r="E425" s="187" t="s">
        <v>697</v>
      </c>
      <c r="F425" s="188" t="s">
        <v>698</v>
      </c>
      <c r="G425" s="189" t="s">
        <v>169</v>
      </c>
      <c r="H425" s="190">
        <v>1</v>
      </c>
      <c r="I425" s="191"/>
      <c r="J425" s="192">
        <f>ROUND(I425*H425,2)</f>
        <v>0</v>
      </c>
      <c r="K425" s="188" t="s">
        <v>131</v>
      </c>
      <c r="L425" s="38"/>
      <c r="M425" s="193" t="s">
        <v>19</v>
      </c>
      <c r="N425" s="194" t="s">
        <v>43</v>
      </c>
      <c r="O425" s="63"/>
      <c r="P425" s="195">
        <f>O425*H425</f>
        <v>0</v>
      </c>
      <c r="Q425" s="195">
        <v>2.6800000000000001E-3</v>
      </c>
      <c r="R425" s="195">
        <f>Q425*H425</f>
        <v>2.6800000000000001E-3</v>
      </c>
      <c r="S425" s="195">
        <v>0</v>
      </c>
      <c r="T425" s="196">
        <f>S425*H425</f>
        <v>0</v>
      </c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R425" s="197" t="s">
        <v>132</v>
      </c>
      <c r="AT425" s="197" t="s">
        <v>127</v>
      </c>
      <c r="AU425" s="197" t="s">
        <v>82</v>
      </c>
      <c r="AY425" s="16" t="s">
        <v>125</v>
      </c>
      <c r="BE425" s="198">
        <f>IF(N425="základní",J425,0)</f>
        <v>0</v>
      </c>
      <c r="BF425" s="198">
        <f>IF(N425="snížená",J425,0)</f>
        <v>0</v>
      </c>
      <c r="BG425" s="198">
        <f>IF(N425="zákl. přenesená",J425,0)</f>
        <v>0</v>
      </c>
      <c r="BH425" s="198">
        <f>IF(N425="sníž. přenesená",J425,0)</f>
        <v>0</v>
      </c>
      <c r="BI425" s="198">
        <f>IF(N425="nulová",J425,0)</f>
        <v>0</v>
      </c>
      <c r="BJ425" s="16" t="s">
        <v>79</v>
      </c>
      <c r="BK425" s="198">
        <f>ROUND(I425*H425,2)</f>
        <v>0</v>
      </c>
      <c r="BL425" s="16" t="s">
        <v>132</v>
      </c>
      <c r="BM425" s="197" t="s">
        <v>699</v>
      </c>
    </row>
    <row r="426" spans="1:65" s="2" customFormat="1" ht="19.2">
      <c r="A426" s="33"/>
      <c r="B426" s="34"/>
      <c r="C426" s="35"/>
      <c r="D426" s="199" t="s">
        <v>134</v>
      </c>
      <c r="E426" s="35"/>
      <c r="F426" s="200" t="s">
        <v>700</v>
      </c>
      <c r="G426" s="35"/>
      <c r="H426" s="35"/>
      <c r="I426" s="107"/>
      <c r="J426" s="35"/>
      <c r="K426" s="35"/>
      <c r="L426" s="38"/>
      <c r="M426" s="201"/>
      <c r="N426" s="202"/>
      <c r="O426" s="63"/>
      <c r="P426" s="63"/>
      <c r="Q426" s="63"/>
      <c r="R426" s="63"/>
      <c r="S426" s="63"/>
      <c r="T426" s="64"/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T426" s="16" t="s">
        <v>134</v>
      </c>
      <c r="AU426" s="16" t="s">
        <v>82</v>
      </c>
    </row>
    <row r="427" spans="1:65" s="13" customFormat="1" ht="10.199999999999999">
      <c r="B427" s="203"/>
      <c r="C427" s="204"/>
      <c r="D427" s="199" t="s">
        <v>136</v>
      </c>
      <c r="E427" s="205" t="s">
        <v>19</v>
      </c>
      <c r="F427" s="206" t="s">
        <v>701</v>
      </c>
      <c r="G427" s="204"/>
      <c r="H427" s="207">
        <v>1</v>
      </c>
      <c r="I427" s="208"/>
      <c r="J427" s="204"/>
      <c r="K427" s="204"/>
      <c r="L427" s="209"/>
      <c r="M427" s="210"/>
      <c r="N427" s="211"/>
      <c r="O427" s="211"/>
      <c r="P427" s="211"/>
      <c r="Q427" s="211"/>
      <c r="R427" s="211"/>
      <c r="S427" s="211"/>
      <c r="T427" s="212"/>
      <c r="AT427" s="213" t="s">
        <v>136</v>
      </c>
      <c r="AU427" s="213" t="s">
        <v>82</v>
      </c>
      <c r="AV427" s="13" t="s">
        <v>82</v>
      </c>
      <c r="AW427" s="13" t="s">
        <v>33</v>
      </c>
      <c r="AX427" s="13" t="s">
        <v>79</v>
      </c>
      <c r="AY427" s="213" t="s">
        <v>125</v>
      </c>
    </row>
    <row r="428" spans="1:65" s="2" customFormat="1" ht="21.6" customHeight="1">
      <c r="A428" s="33"/>
      <c r="B428" s="34"/>
      <c r="C428" s="186" t="s">
        <v>702</v>
      </c>
      <c r="D428" s="186" t="s">
        <v>127</v>
      </c>
      <c r="E428" s="187" t="s">
        <v>703</v>
      </c>
      <c r="F428" s="188" t="s">
        <v>704</v>
      </c>
      <c r="G428" s="189" t="s">
        <v>169</v>
      </c>
      <c r="H428" s="190">
        <v>42</v>
      </c>
      <c r="I428" s="191"/>
      <c r="J428" s="192">
        <f>ROUND(I428*H428,2)</f>
        <v>0</v>
      </c>
      <c r="K428" s="188" t="s">
        <v>131</v>
      </c>
      <c r="L428" s="38"/>
      <c r="M428" s="193" t="s">
        <v>19</v>
      </c>
      <c r="N428" s="194" t="s">
        <v>43</v>
      </c>
      <c r="O428" s="63"/>
      <c r="P428" s="195">
        <f>O428*H428</f>
        <v>0</v>
      </c>
      <c r="Q428" s="195">
        <v>0</v>
      </c>
      <c r="R428" s="195">
        <f>Q428*H428</f>
        <v>0</v>
      </c>
      <c r="S428" s="195">
        <v>0</v>
      </c>
      <c r="T428" s="196">
        <f>S428*H428</f>
        <v>0</v>
      </c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R428" s="197" t="s">
        <v>132</v>
      </c>
      <c r="AT428" s="197" t="s">
        <v>127</v>
      </c>
      <c r="AU428" s="197" t="s">
        <v>82</v>
      </c>
      <c r="AY428" s="16" t="s">
        <v>125</v>
      </c>
      <c r="BE428" s="198">
        <f>IF(N428="základní",J428,0)</f>
        <v>0</v>
      </c>
      <c r="BF428" s="198">
        <f>IF(N428="snížená",J428,0)</f>
        <v>0</v>
      </c>
      <c r="BG428" s="198">
        <f>IF(N428="zákl. přenesená",J428,0)</f>
        <v>0</v>
      </c>
      <c r="BH428" s="198">
        <f>IF(N428="sníž. přenesená",J428,0)</f>
        <v>0</v>
      </c>
      <c r="BI428" s="198">
        <f>IF(N428="nulová",J428,0)</f>
        <v>0</v>
      </c>
      <c r="BJ428" s="16" t="s">
        <v>79</v>
      </c>
      <c r="BK428" s="198">
        <f>ROUND(I428*H428,2)</f>
        <v>0</v>
      </c>
      <c r="BL428" s="16" t="s">
        <v>132</v>
      </c>
      <c r="BM428" s="197" t="s">
        <v>705</v>
      </c>
    </row>
    <row r="429" spans="1:65" s="2" customFormat="1" ht="19.2">
      <c r="A429" s="33"/>
      <c r="B429" s="34"/>
      <c r="C429" s="35"/>
      <c r="D429" s="199" t="s">
        <v>134</v>
      </c>
      <c r="E429" s="35"/>
      <c r="F429" s="200" t="s">
        <v>706</v>
      </c>
      <c r="G429" s="35"/>
      <c r="H429" s="35"/>
      <c r="I429" s="107"/>
      <c r="J429" s="35"/>
      <c r="K429" s="35"/>
      <c r="L429" s="38"/>
      <c r="M429" s="201"/>
      <c r="N429" s="202"/>
      <c r="O429" s="63"/>
      <c r="P429" s="63"/>
      <c r="Q429" s="63"/>
      <c r="R429" s="63"/>
      <c r="S429" s="63"/>
      <c r="T429" s="64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T429" s="16" t="s">
        <v>134</v>
      </c>
      <c r="AU429" s="16" t="s">
        <v>82</v>
      </c>
    </row>
    <row r="430" spans="1:65" s="13" customFormat="1" ht="10.199999999999999">
      <c r="B430" s="203"/>
      <c r="C430" s="204"/>
      <c r="D430" s="199" t="s">
        <v>136</v>
      </c>
      <c r="E430" s="205" t="s">
        <v>19</v>
      </c>
      <c r="F430" s="206" t="s">
        <v>707</v>
      </c>
      <c r="G430" s="204"/>
      <c r="H430" s="207">
        <v>42</v>
      </c>
      <c r="I430" s="208"/>
      <c r="J430" s="204"/>
      <c r="K430" s="204"/>
      <c r="L430" s="209"/>
      <c r="M430" s="210"/>
      <c r="N430" s="211"/>
      <c r="O430" s="211"/>
      <c r="P430" s="211"/>
      <c r="Q430" s="211"/>
      <c r="R430" s="211"/>
      <c r="S430" s="211"/>
      <c r="T430" s="212"/>
      <c r="AT430" s="213" t="s">
        <v>136</v>
      </c>
      <c r="AU430" s="213" t="s">
        <v>82</v>
      </c>
      <c r="AV430" s="13" t="s">
        <v>82</v>
      </c>
      <c r="AW430" s="13" t="s">
        <v>33</v>
      </c>
      <c r="AX430" s="13" t="s">
        <v>79</v>
      </c>
      <c r="AY430" s="213" t="s">
        <v>125</v>
      </c>
    </row>
    <row r="431" spans="1:65" s="2" customFormat="1" ht="14.4" customHeight="1">
      <c r="A431" s="33"/>
      <c r="B431" s="34"/>
      <c r="C431" s="214" t="s">
        <v>708</v>
      </c>
      <c r="D431" s="214" t="s">
        <v>328</v>
      </c>
      <c r="E431" s="215" t="s">
        <v>709</v>
      </c>
      <c r="F431" s="216" t="s">
        <v>710</v>
      </c>
      <c r="G431" s="217" t="s">
        <v>169</v>
      </c>
      <c r="H431" s="218">
        <v>42.63</v>
      </c>
      <c r="I431" s="219"/>
      <c r="J431" s="220">
        <f>ROUND(I431*H431,2)</f>
        <v>0</v>
      </c>
      <c r="K431" s="216" t="s">
        <v>19</v>
      </c>
      <c r="L431" s="221"/>
      <c r="M431" s="222" t="s">
        <v>19</v>
      </c>
      <c r="N431" s="223" t="s">
        <v>43</v>
      </c>
      <c r="O431" s="63"/>
      <c r="P431" s="195">
        <f>O431*H431</f>
        <v>0</v>
      </c>
      <c r="Q431" s="195">
        <v>3.1E-2</v>
      </c>
      <c r="R431" s="195">
        <f>Q431*H431</f>
        <v>1.3215300000000001</v>
      </c>
      <c r="S431" s="195">
        <v>0</v>
      </c>
      <c r="T431" s="196">
        <f>S431*H431</f>
        <v>0</v>
      </c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R431" s="197" t="s">
        <v>173</v>
      </c>
      <c r="AT431" s="197" t="s">
        <v>328</v>
      </c>
      <c r="AU431" s="197" t="s">
        <v>82</v>
      </c>
      <c r="AY431" s="16" t="s">
        <v>125</v>
      </c>
      <c r="BE431" s="198">
        <f>IF(N431="základní",J431,0)</f>
        <v>0</v>
      </c>
      <c r="BF431" s="198">
        <f>IF(N431="snížená",J431,0)</f>
        <v>0</v>
      </c>
      <c r="BG431" s="198">
        <f>IF(N431="zákl. přenesená",J431,0)</f>
        <v>0</v>
      </c>
      <c r="BH431" s="198">
        <f>IF(N431="sníž. přenesená",J431,0)</f>
        <v>0</v>
      </c>
      <c r="BI431" s="198">
        <f>IF(N431="nulová",J431,0)</f>
        <v>0</v>
      </c>
      <c r="BJ431" s="16" t="s">
        <v>79</v>
      </c>
      <c r="BK431" s="198">
        <f>ROUND(I431*H431,2)</f>
        <v>0</v>
      </c>
      <c r="BL431" s="16" t="s">
        <v>132</v>
      </c>
      <c r="BM431" s="197" t="s">
        <v>711</v>
      </c>
    </row>
    <row r="432" spans="1:65" s="2" customFormat="1" ht="10.199999999999999">
      <c r="A432" s="33"/>
      <c r="B432" s="34"/>
      <c r="C432" s="35"/>
      <c r="D432" s="199" t="s">
        <v>134</v>
      </c>
      <c r="E432" s="35"/>
      <c r="F432" s="200" t="s">
        <v>710</v>
      </c>
      <c r="G432" s="35"/>
      <c r="H432" s="35"/>
      <c r="I432" s="107"/>
      <c r="J432" s="35"/>
      <c r="K432" s="35"/>
      <c r="L432" s="38"/>
      <c r="M432" s="201"/>
      <c r="N432" s="202"/>
      <c r="O432" s="63"/>
      <c r="P432" s="63"/>
      <c r="Q432" s="63"/>
      <c r="R432" s="63"/>
      <c r="S432" s="63"/>
      <c r="T432" s="64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T432" s="16" t="s">
        <v>134</v>
      </c>
      <c r="AU432" s="16" t="s">
        <v>82</v>
      </c>
    </row>
    <row r="433" spans="1:65" s="13" customFormat="1" ht="10.199999999999999">
      <c r="B433" s="203"/>
      <c r="C433" s="204"/>
      <c r="D433" s="199" t="s">
        <v>136</v>
      </c>
      <c r="E433" s="205" t="s">
        <v>19</v>
      </c>
      <c r="F433" s="206" t="s">
        <v>712</v>
      </c>
      <c r="G433" s="204"/>
      <c r="H433" s="207">
        <v>42.63</v>
      </c>
      <c r="I433" s="208"/>
      <c r="J433" s="204"/>
      <c r="K433" s="204"/>
      <c r="L433" s="209"/>
      <c r="M433" s="210"/>
      <c r="N433" s="211"/>
      <c r="O433" s="211"/>
      <c r="P433" s="211"/>
      <c r="Q433" s="211"/>
      <c r="R433" s="211"/>
      <c r="S433" s="211"/>
      <c r="T433" s="212"/>
      <c r="AT433" s="213" t="s">
        <v>136</v>
      </c>
      <c r="AU433" s="213" t="s">
        <v>82</v>
      </c>
      <c r="AV433" s="13" t="s">
        <v>82</v>
      </c>
      <c r="AW433" s="13" t="s">
        <v>33</v>
      </c>
      <c r="AX433" s="13" t="s">
        <v>79</v>
      </c>
      <c r="AY433" s="213" t="s">
        <v>125</v>
      </c>
    </row>
    <row r="434" spans="1:65" s="2" customFormat="1" ht="14.4" customHeight="1">
      <c r="A434" s="33"/>
      <c r="B434" s="34"/>
      <c r="C434" s="186" t="s">
        <v>713</v>
      </c>
      <c r="D434" s="186" t="s">
        <v>127</v>
      </c>
      <c r="E434" s="187" t="s">
        <v>714</v>
      </c>
      <c r="F434" s="188" t="s">
        <v>715</v>
      </c>
      <c r="G434" s="189" t="s">
        <v>176</v>
      </c>
      <c r="H434" s="190">
        <v>0.5</v>
      </c>
      <c r="I434" s="191"/>
      <c r="J434" s="192">
        <f>ROUND(I434*H434,2)</f>
        <v>0</v>
      </c>
      <c r="K434" s="188" t="s">
        <v>131</v>
      </c>
      <c r="L434" s="38"/>
      <c r="M434" s="193" t="s">
        <v>19</v>
      </c>
      <c r="N434" s="194" t="s">
        <v>43</v>
      </c>
      <c r="O434" s="63"/>
      <c r="P434" s="195">
        <f>O434*H434</f>
        <v>0</v>
      </c>
      <c r="Q434" s="195">
        <v>2.45329</v>
      </c>
      <c r="R434" s="195">
        <f>Q434*H434</f>
        <v>1.226645</v>
      </c>
      <c r="S434" s="195">
        <v>0</v>
      </c>
      <c r="T434" s="196">
        <f>S434*H434</f>
        <v>0</v>
      </c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R434" s="197" t="s">
        <v>132</v>
      </c>
      <c r="AT434" s="197" t="s">
        <v>127</v>
      </c>
      <c r="AU434" s="197" t="s">
        <v>82</v>
      </c>
      <c r="AY434" s="16" t="s">
        <v>125</v>
      </c>
      <c r="BE434" s="198">
        <f>IF(N434="základní",J434,0)</f>
        <v>0</v>
      </c>
      <c r="BF434" s="198">
        <f>IF(N434="snížená",J434,0)</f>
        <v>0</v>
      </c>
      <c r="BG434" s="198">
        <f>IF(N434="zákl. přenesená",J434,0)</f>
        <v>0</v>
      </c>
      <c r="BH434" s="198">
        <f>IF(N434="sníž. přenesená",J434,0)</f>
        <v>0</v>
      </c>
      <c r="BI434" s="198">
        <f>IF(N434="nulová",J434,0)</f>
        <v>0</v>
      </c>
      <c r="BJ434" s="16" t="s">
        <v>79</v>
      </c>
      <c r="BK434" s="198">
        <f>ROUND(I434*H434,2)</f>
        <v>0</v>
      </c>
      <c r="BL434" s="16" t="s">
        <v>132</v>
      </c>
      <c r="BM434" s="197" t="s">
        <v>716</v>
      </c>
    </row>
    <row r="435" spans="1:65" s="2" customFormat="1" ht="10.199999999999999">
      <c r="A435" s="33"/>
      <c r="B435" s="34"/>
      <c r="C435" s="35"/>
      <c r="D435" s="199" t="s">
        <v>134</v>
      </c>
      <c r="E435" s="35"/>
      <c r="F435" s="200" t="s">
        <v>717</v>
      </c>
      <c r="G435" s="35"/>
      <c r="H435" s="35"/>
      <c r="I435" s="107"/>
      <c r="J435" s="35"/>
      <c r="K435" s="35"/>
      <c r="L435" s="38"/>
      <c r="M435" s="201"/>
      <c r="N435" s="202"/>
      <c r="O435" s="63"/>
      <c r="P435" s="63"/>
      <c r="Q435" s="63"/>
      <c r="R435" s="63"/>
      <c r="S435" s="63"/>
      <c r="T435" s="64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T435" s="16" t="s">
        <v>134</v>
      </c>
      <c r="AU435" s="16" t="s">
        <v>82</v>
      </c>
    </row>
    <row r="436" spans="1:65" s="13" customFormat="1" ht="10.199999999999999">
      <c r="B436" s="203"/>
      <c r="C436" s="204"/>
      <c r="D436" s="199" t="s">
        <v>136</v>
      </c>
      <c r="E436" s="205" t="s">
        <v>19</v>
      </c>
      <c r="F436" s="206" t="s">
        <v>718</v>
      </c>
      <c r="G436" s="204"/>
      <c r="H436" s="207">
        <v>0.5</v>
      </c>
      <c r="I436" s="208"/>
      <c r="J436" s="204"/>
      <c r="K436" s="204"/>
      <c r="L436" s="209"/>
      <c r="M436" s="210"/>
      <c r="N436" s="211"/>
      <c r="O436" s="211"/>
      <c r="P436" s="211"/>
      <c r="Q436" s="211"/>
      <c r="R436" s="211"/>
      <c r="S436" s="211"/>
      <c r="T436" s="212"/>
      <c r="AT436" s="213" t="s">
        <v>136</v>
      </c>
      <c r="AU436" s="213" t="s">
        <v>82</v>
      </c>
      <c r="AV436" s="13" t="s">
        <v>82</v>
      </c>
      <c r="AW436" s="13" t="s">
        <v>33</v>
      </c>
      <c r="AX436" s="13" t="s">
        <v>79</v>
      </c>
      <c r="AY436" s="213" t="s">
        <v>125</v>
      </c>
    </row>
    <row r="437" spans="1:65" s="2" customFormat="1" ht="14.4" customHeight="1">
      <c r="A437" s="33"/>
      <c r="B437" s="34"/>
      <c r="C437" s="186" t="s">
        <v>719</v>
      </c>
      <c r="D437" s="186" t="s">
        <v>127</v>
      </c>
      <c r="E437" s="187" t="s">
        <v>720</v>
      </c>
      <c r="F437" s="188" t="s">
        <v>721</v>
      </c>
      <c r="G437" s="189" t="s">
        <v>145</v>
      </c>
      <c r="H437" s="190">
        <v>2</v>
      </c>
      <c r="I437" s="191"/>
      <c r="J437" s="192">
        <f>ROUND(I437*H437,2)</f>
        <v>0</v>
      </c>
      <c r="K437" s="188" t="s">
        <v>19</v>
      </c>
      <c r="L437" s="38"/>
      <c r="M437" s="193" t="s">
        <v>19</v>
      </c>
      <c r="N437" s="194" t="s">
        <v>43</v>
      </c>
      <c r="O437" s="63"/>
      <c r="P437" s="195">
        <f>O437*H437</f>
        <v>0</v>
      </c>
      <c r="Q437" s="195">
        <v>0</v>
      </c>
      <c r="R437" s="195">
        <f>Q437*H437</f>
        <v>0</v>
      </c>
      <c r="S437" s="195">
        <v>0</v>
      </c>
      <c r="T437" s="196">
        <f>S437*H437</f>
        <v>0</v>
      </c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R437" s="197" t="s">
        <v>132</v>
      </c>
      <c r="AT437" s="197" t="s">
        <v>127</v>
      </c>
      <c r="AU437" s="197" t="s">
        <v>82</v>
      </c>
      <c r="AY437" s="16" t="s">
        <v>125</v>
      </c>
      <c r="BE437" s="198">
        <f>IF(N437="základní",J437,0)</f>
        <v>0</v>
      </c>
      <c r="BF437" s="198">
        <f>IF(N437="snížená",J437,0)</f>
        <v>0</v>
      </c>
      <c r="BG437" s="198">
        <f>IF(N437="zákl. přenesená",J437,0)</f>
        <v>0</v>
      </c>
      <c r="BH437" s="198">
        <f>IF(N437="sníž. přenesená",J437,0)</f>
        <v>0</v>
      </c>
      <c r="BI437" s="198">
        <f>IF(N437="nulová",J437,0)</f>
        <v>0</v>
      </c>
      <c r="BJ437" s="16" t="s">
        <v>79</v>
      </c>
      <c r="BK437" s="198">
        <f>ROUND(I437*H437,2)</f>
        <v>0</v>
      </c>
      <c r="BL437" s="16" t="s">
        <v>132</v>
      </c>
      <c r="BM437" s="197" t="s">
        <v>722</v>
      </c>
    </row>
    <row r="438" spans="1:65" s="2" customFormat="1" ht="10.199999999999999">
      <c r="A438" s="33"/>
      <c r="B438" s="34"/>
      <c r="C438" s="35"/>
      <c r="D438" s="199" t="s">
        <v>134</v>
      </c>
      <c r="E438" s="35"/>
      <c r="F438" s="200" t="s">
        <v>721</v>
      </c>
      <c r="G438" s="35"/>
      <c r="H438" s="35"/>
      <c r="I438" s="107"/>
      <c r="J438" s="35"/>
      <c r="K438" s="35"/>
      <c r="L438" s="38"/>
      <c r="M438" s="201"/>
      <c r="N438" s="202"/>
      <c r="O438" s="63"/>
      <c r="P438" s="63"/>
      <c r="Q438" s="63"/>
      <c r="R438" s="63"/>
      <c r="S438" s="63"/>
      <c r="T438" s="64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T438" s="16" t="s">
        <v>134</v>
      </c>
      <c r="AU438" s="16" t="s">
        <v>82</v>
      </c>
    </row>
    <row r="439" spans="1:65" s="12" customFormat="1" ht="22.8" customHeight="1">
      <c r="B439" s="170"/>
      <c r="C439" s="171"/>
      <c r="D439" s="172" t="s">
        <v>71</v>
      </c>
      <c r="E439" s="184" t="s">
        <v>185</v>
      </c>
      <c r="F439" s="184" t="s">
        <v>723</v>
      </c>
      <c r="G439" s="171"/>
      <c r="H439" s="171"/>
      <c r="I439" s="174"/>
      <c r="J439" s="185">
        <f>BK439</f>
        <v>0</v>
      </c>
      <c r="K439" s="171"/>
      <c r="L439" s="176"/>
      <c r="M439" s="177"/>
      <c r="N439" s="178"/>
      <c r="O439" s="178"/>
      <c r="P439" s="179">
        <f>SUM(P440:P505)</f>
        <v>0</v>
      </c>
      <c r="Q439" s="178"/>
      <c r="R439" s="179">
        <f>SUM(R440:R505)</f>
        <v>100.60645099999998</v>
      </c>
      <c r="S439" s="178"/>
      <c r="T439" s="180">
        <f>SUM(T440:T505)</f>
        <v>26.996549999999999</v>
      </c>
      <c r="AR439" s="181" t="s">
        <v>79</v>
      </c>
      <c r="AT439" s="182" t="s">
        <v>71</v>
      </c>
      <c r="AU439" s="182" t="s">
        <v>79</v>
      </c>
      <c r="AY439" s="181" t="s">
        <v>125</v>
      </c>
      <c r="BK439" s="183">
        <f>SUM(BK440:BK505)</f>
        <v>0</v>
      </c>
    </row>
    <row r="440" spans="1:65" s="2" customFormat="1" ht="14.4" customHeight="1">
      <c r="A440" s="33"/>
      <c r="B440" s="34"/>
      <c r="C440" s="186" t="s">
        <v>724</v>
      </c>
      <c r="D440" s="186" t="s">
        <v>127</v>
      </c>
      <c r="E440" s="187" t="s">
        <v>725</v>
      </c>
      <c r="F440" s="188" t="s">
        <v>726</v>
      </c>
      <c r="G440" s="189" t="s">
        <v>145</v>
      </c>
      <c r="H440" s="190">
        <v>22</v>
      </c>
      <c r="I440" s="191"/>
      <c r="J440" s="192">
        <f>ROUND(I440*H440,2)</f>
        <v>0</v>
      </c>
      <c r="K440" s="188" t="s">
        <v>131</v>
      </c>
      <c r="L440" s="38"/>
      <c r="M440" s="193" t="s">
        <v>19</v>
      </c>
      <c r="N440" s="194" t="s">
        <v>43</v>
      </c>
      <c r="O440" s="63"/>
      <c r="P440" s="195">
        <f>O440*H440</f>
        <v>0</v>
      </c>
      <c r="Q440" s="195">
        <v>0</v>
      </c>
      <c r="R440" s="195">
        <f>Q440*H440</f>
        <v>0</v>
      </c>
      <c r="S440" s="195">
        <v>0</v>
      </c>
      <c r="T440" s="196">
        <f>S440*H440</f>
        <v>0</v>
      </c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R440" s="197" t="s">
        <v>132</v>
      </c>
      <c r="AT440" s="197" t="s">
        <v>127</v>
      </c>
      <c r="AU440" s="197" t="s">
        <v>82</v>
      </c>
      <c r="AY440" s="16" t="s">
        <v>125</v>
      </c>
      <c r="BE440" s="198">
        <f>IF(N440="základní",J440,0)</f>
        <v>0</v>
      </c>
      <c r="BF440" s="198">
        <f>IF(N440="snížená",J440,0)</f>
        <v>0</v>
      </c>
      <c r="BG440" s="198">
        <f>IF(N440="zákl. přenesená",J440,0)</f>
        <v>0</v>
      </c>
      <c r="BH440" s="198">
        <f>IF(N440="sníž. přenesená",J440,0)</f>
        <v>0</v>
      </c>
      <c r="BI440" s="198">
        <f>IF(N440="nulová",J440,0)</f>
        <v>0</v>
      </c>
      <c r="BJ440" s="16" t="s">
        <v>79</v>
      </c>
      <c r="BK440" s="198">
        <f>ROUND(I440*H440,2)</f>
        <v>0</v>
      </c>
      <c r="BL440" s="16" t="s">
        <v>132</v>
      </c>
      <c r="BM440" s="197" t="s">
        <v>727</v>
      </c>
    </row>
    <row r="441" spans="1:65" s="2" customFormat="1" ht="10.199999999999999">
      <c r="A441" s="33"/>
      <c r="B441" s="34"/>
      <c r="C441" s="35"/>
      <c r="D441" s="199" t="s">
        <v>134</v>
      </c>
      <c r="E441" s="35"/>
      <c r="F441" s="200" t="s">
        <v>728</v>
      </c>
      <c r="G441" s="35"/>
      <c r="H441" s="35"/>
      <c r="I441" s="107"/>
      <c r="J441" s="35"/>
      <c r="K441" s="35"/>
      <c r="L441" s="38"/>
      <c r="M441" s="201"/>
      <c r="N441" s="202"/>
      <c r="O441" s="63"/>
      <c r="P441" s="63"/>
      <c r="Q441" s="63"/>
      <c r="R441" s="63"/>
      <c r="S441" s="63"/>
      <c r="T441" s="64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T441" s="16" t="s">
        <v>134</v>
      </c>
      <c r="AU441" s="16" t="s">
        <v>82</v>
      </c>
    </row>
    <row r="442" spans="1:65" s="13" customFormat="1" ht="10.199999999999999">
      <c r="B442" s="203"/>
      <c r="C442" s="204"/>
      <c r="D442" s="199" t="s">
        <v>136</v>
      </c>
      <c r="E442" s="205" t="s">
        <v>19</v>
      </c>
      <c r="F442" s="206" t="s">
        <v>729</v>
      </c>
      <c r="G442" s="204"/>
      <c r="H442" s="207">
        <v>2</v>
      </c>
      <c r="I442" s="208"/>
      <c r="J442" s="204"/>
      <c r="K442" s="204"/>
      <c r="L442" s="209"/>
      <c r="M442" s="210"/>
      <c r="N442" s="211"/>
      <c r="O442" s="211"/>
      <c r="P442" s="211"/>
      <c r="Q442" s="211"/>
      <c r="R442" s="211"/>
      <c r="S442" s="211"/>
      <c r="T442" s="212"/>
      <c r="AT442" s="213" t="s">
        <v>136</v>
      </c>
      <c r="AU442" s="213" t="s">
        <v>82</v>
      </c>
      <c r="AV442" s="13" t="s">
        <v>82</v>
      </c>
      <c r="AW442" s="13" t="s">
        <v>33</v>
      </c>
      <c r="AX442" s="13" t="s">
        <v>72</v>
      </c>
      <c r="AY442" s="213" t="s">
        <v>125</v>
      </c>
    </row>
    <row r="443" spans="1:65" s="13" customFormat="1" ht="10.199999999999999">
      <c r="B443" s="203"/>
      <c r="C443" s="204"/>
      <c r="D443" s="199" t="s">
        <v>136</v>
      </c>
      <c r="E443" s="205" t="s">
        <v>19</v>
      </c>
      <c r="F443" s="206" t="s">
        <v>730</v>
      </c>
      <c r="G443" s="204"/>
      <c r="H443" s="207">
        <v>20</v>
      </c>
      <c r="I443" s="208"/>
      <c r="J443" s="204"/>
      <c r="K443" s="204"/>
      <c r="L443" s="209"/>
      <c r="M443" s="210"/>
      <c r="N443" s="211"/>
      <c r="O443" s="211"/>
      <c r="P443" s="211"/>
      <c r="Q443" s="211"/>
      <c r="R443" s="211"/>
      <c r="S443" s="211"/>
      <c r="T443" s="212"/>
      <c r="AT443" s="213" t="s">
        <v>136</v>
      </c>
      <c r="AU443" s="213" t="s">
        <v>82</v>
      </c>
      <c r="AV443" s="13" t="s">
        <v>82</v>
      </c>
      <c r="AW443" s="13" t="s">
        <v>33</v>
      </c>
      <c r="AX443" s="13" t="s">
        <v>72</v>
      </c>
      <c r="AY443" s="213" t="s">
        <v>125</v>
      </c>
    </row>
    <row r="444" spans="1:65" s="2" customFormat="1" ht="14.4" customHeight="1">
      <c r="A444" s="33"/>
      <c r="B444" s="34"/>
      <c r="C444" s="214" t="s">
        <v>731</v>
      </c>
      <c r="D444" s="214" t="s">
        <v>328</v>
      </c>
      <c r="E444" s="215" t="s">
        <v>732</v>
      </c>
      <c r="F444" s="216" t="s">
        <v>733</v>
      </c>
      <c r="G444" s="217" t="s">
        <v>145</v>
      </c>
      <c r="H444" s="218">
        <v>22</v>
      </c>
      <c r="I444" s="219"/>
      <c r="J444" s="220">
        <f>ROUND(I444*H444,2)</f>
        <v>0</v>
      </c>
      <c r="K444" s="216" t="s">
        <v>131</v>
      </c>
      <c r="L444" s="221"/>
      <c r="M444" s="222" t="s">
        <v>19</v>
      </c>
      <c r="N444" s="223" t="s">
        <v>43</v>
      </c>
      <c r="O444" s="63"/>
      <c r="P444" s="195">
        <f>O444*H444</f>
        <v>0</v>
      </c>
      <c r="Q444" s="195">
        <v>2.2000000000000001E-3</v>
      </c>
      <c r="R444" s="195">
        <f>Q444*H444</f>
        <v>4.8400000000000006E-2</v>
      </c>
      <c r="S444" s="195">
        <v>0</v>
      </c>
      <c r="T444" s="196">
        <f>S444*H444</f>
        <v>0</v>
      </c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R444" s="197" t="s">
        <v>173</v>
      </c>
      <c r="AT444" s="197" t="s">
        <v>328</v>
      </c>
      <c r="AU444" s="197" t="s">
        <v>82</v>
      </c>
      <c r="AY444" s="16" t="s">
        <v>125</v>
      </c>
      <c r="BE444" s="198">
        <f>IF(N444="základní",J444,0)</f>
        <v>0</v>
      </c>
      <c r="BF444" s="198">
        <f>IF(N444="snížená",J444,0)</f>
        <v>0</v>
      </c>
      <c r="BG444" s="198">
        <f>IF(N444="zákl. přenesená",J444,0)</f>
        <v>0</v>
      </c>
      <c r="BH444" s="198">
        <f>IF(N444="sníž. přenesená",J444,0)</f>
        <v>0</v>
      </c>
      <c r="BI444" s="198">
        <f>IF(N444="nulová",J444,0)</f>
        <v>0</v>
      </c>
      <c r="BJ444" s="16" t="s">
        <v>79</v>
      </c>
      <c r="BK444" s="198">
        <f>ROUND(I444*H444,2)</f>
        <v>0</v>
      </c>
      <c r="BL444" s="16" t="s">
        <v>132</v>
      </c>
      <c r="BM444" s="197" t="s">
        <v>734</v>
      </c>
    </row>
    <row r="445" spans="1:65" s="2" customFormat="1" ht="10.199999999999999">
      <c r="A445" s="33"/>
      <c r="B445" s="34"/>
      <c r="C445" s="35"/>
      <c r="D445" s="199" t="s">
        <v>134</v>
      </c>
      <c r="E445" s="35"/>
      <c r="F445" s="200" t="s">
        <v>733</v>
      </c>
      <c r="G445" s="35"/>
      <c r="H445" s="35"/>
      <c r="I445" s="107"/>
      <c r="J445" s="35"/>
      <c r="K445" s="35"/>
      <c r="L445" s="38"/>
      <c r="M445" s="201"/>
      <c r="N445" s="202"/>
      <c r="O445" s="63"/>
      <c r="P445" s="63"/>
      <c r="Q445" s="63"/>
      <c r="R445" s="63"/>
      <c r="S445" s="63"/>
      <c r="T445" s="64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T445" s="16" t="s">
        <v>134</v>
      </c>
      <c r="AU445" s="16" t="s">
        <v>82</v>
      </c>
    </row>
    <row r="446" spans="1:65" s="2" customFormat="1" ht="14.4" customHeight="1">
      <c r="A446" s="33"/>
      <c r="B446" s="34"/>
      <c r="C446" s="186" t="s">
        <v>735</v>
      </c>
      <c r="D446" s="186" t="s">
        <v>127</v>
      </c>
      <c r="E446" s="187" t="s">
        <v>736</v>
      </c>
      <c r="F446" s="188" t="s">
        <v>737</v>
      </c>
      <c r="G446" s="189" t="s">
        <v>145</v>
      </c>
      <c r="H446" s="190">
        <v>7</v>
      </c>
      <c r="I446" s="191"/>
      <c r="J446" s="192">
        <f>ROUND(I446*H446,2)</f>
        <v>0</v>
      </c>
      <c r="K446" s="188" t="s">
        <v>131</v>
      </c>
      <c r="L446" s="38"/>
      <c r="M446" s="193" t="s">
        <v>19</v>
      </c>
      <c r="N446" s="194" t="s">
        <v>43</v>
      </c>
      <c r="O446" s="63"/>
      <c r="P446" s="195">
        <f>O446*H446</f>
        <v>0</v>
      </c>
      <c r="Q446" s="195">
        <v>0.67023999999999995</v>
      </c>
      <c r="R446" s="195">
        <f>Q446*H446</f>
        <v>4.6916799999999999</v>
      </c>
      <c r="S446" s="195">
        <v>0</v>
      </c>
      <c r="T446" s="196">
        <f>S446*H446</f>
        <v>0</v>
      </c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R446" s="197" t="s">
        <v>132</v>
      </c>
      <c r="AT446" s="197" t="s">
        <v>127</v>
      </c>
      <c r="AU446" s="197" t="s">
        <v>82</v>
      </c>
      <c r="AY446" s="16" t="s">
        <v>125</v>
      </c>
      <c r="BE446" s="198">
        <f>IF(N446="základní",J446,0)</f>
        <v>0</v>
      </c>
      <c r="BF446" s="198">
        <f>IF(N446="snížená",J446,0)</f>
        <v>0</v>
      </c>
      <c r="BG446" s="198">
        <f>IF(N446="zákl. přenesená",J446,0)</f>
        <v>0</v>
      </c>
      <c r="BH446" s="198">
        <f>IF(N446="sníž. přenesená",J446,0)</f>
        <v>0</v>
      </c>
      <c r="BI446" s="198">
        <f>IF(N446="nulová",J446,0)</f>
        <v>0</v>
      </c>
      <c r="BJ446" s="16" t="s">
        <v>79</v>
      </c>
      <c r="BK446" s="198">
        <f>ROUND(I446*H446,2)</f>
        <v>0</v>
      </c>
      <c r="BL446" s="16" t="s">
        <v>132</v>
      </c>
      <c r="BM446" s="197" t="s">
        <v>738</v>
      </c>
    </row>
    <row r="447" spans="1:65" s="2" customFormat="1" ht="10.199999999999999">
      <c r="A447" s="33"/>
      <c r="B447" s="34"/>
      <c r="C447" s="35"/>
      <c r="D447" s="199" t="s">
        <v>134</v>
      </c>
      <c r="E447" s="35"/>
      <c r="F447" s="200" t="s">
        <v>739</v>
      </c>
      <c r="G447" s="35"/>
      <c r="H447" s="35"/>
      <c r="I447" s="107"/>
      <c r="J447" s="35"/>
      <c r="K447" s="35"/>
      <c r="L447" s="38"/>
      <c r="M447" s="201"/>
      <c r="N447" s="202"/>
      <c r="O447" s="63"/>
      <c r="P447" s="63"/>
      <c r="Q447" s="63"/>
      <c r="R447" s="63"/>
      <c r="S447" s="63"/>
      <c r="T447" s="64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T447" s="16" t="s">
        <v>134</v>
      </c>
      <c r="AU447" s="16" t="s">
        <v>82</v>
      </c>
    </row>
    <row r="448" spans="1:65" s="13" customFormat="1" ht="10.199999999999999">
      <c r="B448" s="203"/>
      <c r="C448" s="204"/>
      <c r="D448" s="199" t="s">
        <v>136</v>
      </c>
      <c r="E448" s="205" t="s">
        <v>19</v>
      </c>
      <c r="F448" s="206" t="s">
        <v>740</v>
      </c>
      <c r="G448" s="204"/>
      <c r="H448" s="207">
        <v>7</v>
      </c>
      <c r="I448" s="208"/>
      <c r="J448" s="204"/>
      <c r="K448" s="204"/>
      <c r="L448" s="209"/>
      <c r="M448" s="210"/>
      <c r="N448" s="211"/>
      <c r="O448" s="211"/>
      <c r="P448" s="211"/>
      <c r="Q448" s="211"/>
      <c r="R448" s="211"/>
      <c r="S448" s="211"/>
      <c r="T448" s="212"/>
      <c r="AT448" s="213" t="s">
        <v>136</v>
      </c>
      <c r="AU448" s="213" t="s">
        <v>82</v>
      </c>
      <c r="AV448" s="13" t="s">
        <v>82</v>
      </c>
      <c r="AW448" s="13" t="s">
        <v>33</v>
      </c>
      <c r="AX448" s="13" t="s">
        <v>79</v>
      </c>
      <c r="AY448" s="213" t="s">
        <v>125</v>
      </c>
    </row>
    <row r="449" spans="1:65" s="2" customFormat="1" ht="14.4" customHeight="1">
      <c r="A449" s="33"/>
      <c r="B449" s="34"/>
      <c r="C449" s="186" t="s">
        <v>741</v>
      </c>
      <c r="D449" s="186" t="s">
        <v>127</v>
      </c>
      <c r="E449" s="187" t="s">
        <v>742</v>
      </c>
      <c r="F449" s="188" t="s">
        <v>743</v>
      </c>
      <c r="G449" s="189" t="s">
        <v>169</v>
      </c>
      <c r="H449" s="190">
        <v>42.4</v>
      </c>
      <c r="I449" s="191"/>
      <c r="J449" s="192">
        <f>ROUND(I449*H449,2)</f>
        <v>0</v>
      </c>
      <c r="K449" s="188" t="s">
        <v>131</v>
      </c>
      <c r="L449" s="38"/>
      <c r="M449" s="193" t="s">
        <v>19</v>
      </c>
      <c r="N449" s="194" t="s">
        <v>43</v>
      </c>
      <c r="O449" s="63"/>
      <c r="P449" s="195">
        <f>O449*H449</f>
        <v>0</v>
      </c>
      <c r="Q449" s="195">
        <v>7.1900000000000006E-2</v>
      </c>
      <c r="R449" s="195">
        <f>Q449*H449</f>
        <v>3.0485600000000002</v>
      </c>
      <c r="S449" s="195">
        <v>0</v>
      </c>
      <c r="T449" s="196">
        <f>S449*H449</f>
        <v>0</v>
      </c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R449" s="197" t="s">
        <v>132</v>
      </c>
      <c r="AT449" s="197" t="s">
        <v>127</v>
      </c>
      <c r="AU449" s="197" t="s">
        <v>82</v>
      </c>
      <c r="AY449" s="16" t="s">
        <v>125</v>
      </c>
      <c r="BE449" s="198">
        <f>IF(N449="základní",J449,0)</f>
        <v>0</v>
      </c>
      <c r="BF449" s="198">
        <f>IF(N449="snížená",J449,0)</f>
        <v>0</v>
      </c>
      <c r="BG449" s="198">
        <f>IF(N449="zákl. přenesená",J449,0)</f>
        <v>0</v>
      </c>
      <c r="BH449" s="198">
        <f>IF(N449="sníž. přenesená",J449,0)</f>
        <v>0</v>
      </c>
      <c r="BI449" s="198">
        <f>IF(N449="nulová",J449,0)</f>
        <v>0</v>
      </c>
      <c r="BJ449" s="16" t="s">
        <v>79</v>
      </c>
      <c r="BK449" s="198">
        <f>ROUND(I449*H449,2)</f>
        <v>0</v>
      </c>
      <c r="BL449" s="16" t="s">
        <v>132</v>
      </c>
      <c r="BM449" s="197" t="s">
        <v>744</v>
      </c>
    </row>
    <row r="450" spans="1:65" s="2" customFormat="1" ht="19.2">
      <c r="A450" s="33"/>
      <c r="B450" s="34"/>
      <c r="C450" s="35"/>
      <c r="D450" s="199" t="s">
        <v>134</v>
      </c>
      <c r="E450" s="35"/>
      <c r="F450" s="200" t="s">
        <v>745</v>
      </c>
      <c r="G450" s="35"/>
      <c r="H450" s="35"/>
      <c r="I450" s="107"/>
      <c r="J450" s="35"/>
      <c r="K450" s="35"/>
      <c r="L450" s="38"/>
      <c r="M450" s="201"/>
      <c r="N450" s="202"/>
      <c r="O450" s="63"/>
      <c r="P450" s="63"/>
      <c r="Q450" s="63"/>
      <c r="R450" s="63"/>
      <c r="S450" s="63"/>
      <c r="T450" s="64"/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T450" s="16" t="s">
        <v>134</v>
      </c>
      <c r="AU450" s="16" t="s">
        <v>82</v>
      </c>
    </row>
    <row r="451" spans="1:65" s="13" customFormat="1" ht="10.199999999999999">
      <c r="B451" s="203"/>
      <c r="C451" s="204"/>
      <c r="D451" s="199" t="s">
        <v>136</v>
      </c>
      <c r="E451" s="205" t="s">
        <v>19</v>
      </c>
      <c r="F451" s="206" t="s">
        <v>746</v>
      </c>
      <c r="G451" s="204"/>
      <c r="H451" s="207">
        <v>42.4</v>
      </c>
      <c r="I451" s="208"/>
      <c r="J451" s="204"/>
      <c r="K451" s="204"/>
      <c r="L451" s="209"/>
      <c r="M451" s="210"/>
      <c r="N451" s="211"/>
      <c r="O451" s="211"/>
      <c r="P451" s="211"/>
      <c r="Q451" s="211"/>
      <c r="R451" s="211"/>
      <c r="S451" s="211"/>
      <c r="T451" s="212"/>
      <c r="AT451" s="213" t="s">
        <v>136</v>
      </c>
      <c r="AU451" s="213" t="s">
        <v>82</v>
      </c>
      <c r="AV451" s="13" t="s">
        <v>82</v>
      </c>
      <c r="AW451" s="13" t="s">
        <v>33</v>
      </c>
      <c r="AX451" s="13" t="s">
        <v>79</v>
      </c>
      <c r="AY451" s="213" t="s">
        <v>125</v>
      </c>
    </row>
    <row r="452" spans="1:65" s="2" customFormat="1" ht="14.4" customHeight="1">
      <c r="A452" s="33"/>
      <c r="B452" s="34"/>
      <c r="C452" s="214" t="s">
        <v>747</v>
      </c>
      <c r="D452" s="214" t="s">
        <v>328</v>
      </c>
      <c r="E452" s="215" t="s">
        <v>748</v>
      </c>
      <c r="F452" s="216" t="s">
        <v>749</v>
      </c>
      <c r="G452" s="217" t="s">
        <v>305</v>
      </c>
      <c r="H452" s="218">
        <v>1.038</v>
      </c>
      <c r="I452" s="219"/>
      <c r="J452" s="220">
        <f>ROUND(I452*H452,2)</f>
        <v>0</v>
      </c>
      <c r="K452" s="216" t="s">
        <v>131</v>
      </c>
      <c r="L452" s="221"/>
      <c r="M452" s="222" t="s">
        <v>19</v>
      </c>
      <c r="N452" s="223" t="s">
        <v>43</v>
      </c>
      <c r="O452" s="63"/>
      <c r="P452" s="195">
        <f>O452*H452</f>
        <v>0</v>
      </c>
      <c r="Q452" s="195">
        <v>1</v>
      </c>
      <c r="R452" s="195">
        <f>Q452*H452</f>
        <v>1.038</v>
      </c>
      <c r="S452" s="195">
        <v>0</v>
      </c>
      <c r="T452" s="196">
        <f>S452*H452</f>
        <v>0</v>
      </c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R452" s="197" t="s">
        <v>173</v>
      </c>
      <c r="AT452" s="197" t="s">
        <v>328</v>
      </c>
      <c r="AU452" s="197" t="s">
        <v>82</v>
      </c>
      <c r="AY452" s="16" t="s">
        <v>125</v>
      </c>
      <c r="BE452" s="198">
        <f>IF(N452="základní",J452,0)</f>
        <v>0</v>
      </c>
      <c r="BF452" s="198">
        <f>IF(N452="snížená",J452,0)</f>
        <v>0</v>
      </c>
      <c r="BG452" s="198">
        <f>IF(N452="zákl. přenesená",J452,0)</f>
        <v>0</v>
      </c>
      <c r="BH452" s="198">
        <f>IF(N452="sníž. přenesená",J452,0)</f>
        <v>0</v>
      </c>
      <c r="BI452" s="198">
        <f>IF(N452="nulová",J452,0)</f>
        <v>0</v>
      </c>
      <c r="BJ452" s="16" t="s">
        <v>79</v>
      </c>
      <c r="BK452" s="198">
        <f>ROUND(I452*H452,2)</f>
        <v>0</v>
      </c>
      <c r="BL452" s="16" t="s">
        <v>132</v>
      </c>
      <c r="BM452" s="197" t="s">
        <v>750</v>
      </c>
    </row>
    <row r="453" spans="1:65" s="2" customFormat="1" ht="10.199999999999999">
      <c r="A453" s="33"/>
      <c r="B453" s="34"/>
      <c r="C453" s="35"/>
      <c r="D453" s="199" t="s">
        <v>134</v>
      </c>
      <c r="E453" s="35"/>
      <c r="F453" s="200" t="s">
        <v>749</v>
      </c>
      <c r="G453" s="35"/>
      <c r="H453" s="35"/>
      <c r="I453" s="107"/>
      <c r="J453" s="35"/>
      <c r="K453" s="35"/>
      <c r="L453" s="38"/>
      <c r="M453" s="201"/>
      <c r="N453" s="202"/>
      <c r="O453" s="63"/>
      <c r="P453" s="63"/>
      <c r="Q453" s="63"/>
      <c r="R453" s="63"/>
      <c r="S453" s="63"/>
      <c r="T453" s="64"/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T453" s="16" t="s">
        <v>134</v>
      </c>
      <c r="AU453" s="16" t="s">
        <v>82</v>
      </c>
    </row>
    <row r="454" spans="1:65" s="13" customFormat="1" ht="10.199999999999999">
      <c r="B454" s="203"/>
      <c r="C454" s="204"/>
      <c r="D454" s="199" t="s">
        <v>136</v>
      </c>
      <c r="E454" s="205" t="s">
        <v>19</v>
      </c>
      <c r="F454" s="206" t="s">
        <v>751</v>
      </c>
      <c r="G454" s="204"/>
      <c r="H454" s="207">
        <v>1.038</v>
      </c>
      <c r="I454" s="208"/>
      <c r="J454" s="204"/>
      <c r="K454" s="204"/>
      <c r="L454" s="209"/>
      <c r="M454" s="210"/>
      <c r="N454" s="211"/>
      <c r="O454" s="211"/>
      <c r="P454" s="211"/>
      <c r="Q454" s="211"/>
      <c r="R454" s="211"/>
      <c r="S454" s="211"/>
      <c r="T454" s="212"/>
      <c r="AT454" s="213" t="s">
        <v>136</v>
      </c>
      <c r="AU454" s="213" t="s">
        <v>82</v>
      </c>
      <c r="AV454" s="13" t="s">
        <v>82</v>
      </c>
      <c r="AW454" s="13" t="s">
        <v>33</v>
      </c>
      <c r="AX454" s="13" t="s">
        <v>79</v>
      </c>
      <c r="AY454" s="213" t="s">
        <v>125</v>
      </c>
    </row>
    <row r="455" spans="1:65" s="2" customFormat="1" ht="21.6" customHeight="1">
      <c r="A455" s="33"/>
      <c r="B455" s="34"/>
      <c r="C455" s="186" t="s">
        <v>752</v>
      </c>
      <c r="D455" s="186" t="s">
        <v>127</v>
      </c>
      <c r="E455" s="187" t="s">
        <v>753</v>
      </c>
      <c r="F455" s="188" t="s">
        <v>754</v>
      </c>
      <c r="G455" s="189" t="s">
        <v>169</v>
      </c>
      <c r="H455" s="190">
        <v>82.8</v>
      </c>
      <c r="I455" s="191"/>
      <c r="J455" s="192">
        <f>ROUND(I455*H455,2)</f>
        <v>0</v>
      </c>
      <c r="K455" s="188" t="s">
        <v>131</v>
      </c>
      <c r="L455" s="38"/>
      <c r="M455" s="193" t="s">
        <v>19</v>
      </c>
      <c r="N455" s="194" t="s">
        <v>43</v>
      </c>
      <c r="O455" s="63"/>
      <c r="P455" s="195">
        <f>O455*H455</f>
        <v>0</v>
      </c>
      <c r="Q455" s="195">
        <v>0.14321</v>
      </c>
      <c r="R455" s="195">
        <f>Q455*H455</f>
        <v>11.857787999999999</v>
      </c>
      <c r="S455" s="195">
        <v>0</v>
      </c>
      <c r="T455" s="196">
        <f>S455*H455</f>
        <v>0</v>
      </c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R455" s="197" t="s">
        <v>132</v>
      </c>
      <c r="AT455" s="197" t="s">
        <v>127</v>
      </c>
      <c r="AU455" s="197" t="s">
        <v>82</v>
      </c>
      <c r="AY455" s="16" t="s">
        <v>125</v>
      </c>
      <c r="BE455" s="198">
        <f>IF(N455="základní",J455,0)</f>
        <v>0</v>
      </c>
      <c r="BF455" s="198">
        <f>IF(N455="snížená",J455,0)</f>
        <v>0</v>
      </c>
      <c r="BG455" s="198">
        <f>IF(N455="zákl. přenesená",J455,0)</f>
        <v>0</v>
      </c>
      <c r="BH455" s="198">
        <f>IF(N455="sníž. přenesená",J455,0)</f>
        <v>0</v>
      </c>
      <c r="BI455" s="198">
        <f>IF(N455="nulová",J455,0)</f>
        <v>0</v>
      </c>
      <c r="BJ455" s="16" t="s">
        <v>79</v>
      </c>
      <c r="BK455" s="198">
        <f>ROUND(I455*H455,2)</f>
        <v>0</v>
      </c>
      <c r="BL455" s="16" t="s">
        <v>132</v>
      </c>
      <c r="BM455" s="197" t="s">
        <v>755</v>
      </c>
    </row>
    <row r="456" spans="1:65" s="2" customFormat="1" ht="19.2">
      <c r="A456" s="33"/>
      <c r="B456" s="34"/>
      <c r="C456" s="35"/>
      <c r="D456" s="199" t="s">
        <v>134</v>
      </c>
      <c r="E456" s="35"/>
      <c r="F456" s="200" t="s">
        <v>756</v>
      </c>
      <c r="G456" s="35"/>
      <c r="H456" s="35"/>
      <c r="I456" s="107"/>
      <c r="J456" s="35"/>
      <c r="K456" s="35"/>
      <c r="L456" s="38"/>
      <c r="M456" s="201"/>
      <c r="N456" s="202"/>
      <c r="O456" s="63"/>
      <c r="P456" s="63"/>
      <c r="Q456" s="63"/>
      <c r="R456" s="63"/>
      <c r="S456" s="63"/>
      <c r="T456" s="64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T456" s="16" t="s">
        <v>134</v>
      </c>
      <c r="AU456" s="16" t="s">
        <v>82</v>
      </c>
    </row>
    <row r="457" spans="1:65" s="13" customFormat="1" ht="10.199999999999999">
      <c r="B457" s="203"/>
      <c r="C457" s="204"/>
      <c r="D457" s="199" t="s">
        <v>136</v>
      </c>
      <c r="E457" s="205" t="s">
        <v>19</v>
      </c>
      <c r="F457" s="206" t="s">
        <v>757</v>
      </c>
      <c r="G457" s="204"/>
      <c r="H457" s="207">
        <v>82.8</v>
      </c>
      <c r="I457" s="208"/>
      <c r="J457" s="204"/>
      <c r="K457" s="204"/>
      <c r="L457" s="209"/>
      <c r="M457" s="210"/>
      <c r="N457" s="211"/>
      <c r="O457" s="211"/>
      <c r="P457" s="211"/>
      <c r="Q457" s="211"/>
      <c r="R457" s="211"/>
      <c r="S457" s="211"/>
      <c r="T457" s="212"/>
      <c r="AT457" s="213" t="s">
        <v>136</v>
      </c>
      <c r="AU457" s="213" t="s">
        <v>82</v>
      </c>
      <c r="AV457" s="13" t="s">
        <v>82</v>
      </c>
      <c r="AW457" s="13" t="s">
        <v>33</v>
      </c>
      <c r="AX457" s="13" t="s">
        <v>79</v>
      </c>
      <c r="AY457" s="213" t="s">
        <v>125</v>
      </c>
    </row>
    <row r="458" spans="1:65" s="2" customFormat="1" ht="14.4" customHeight="1">
      <c r="A458" s="33"/>
      <c r="B458" s="34"/>
      <c r="C458" s="214" t="s">
        <v>758</v>
      </c>
      <c r="D458" s="214" t="s">
        <v>328</v>
      </c>
      <c r="E458" s="215" t="s">
        <v>759</v>
      </c>
      <c r="F458" s="216" t="s">
        <v>760</v>
      </c>
      <c r="G458" s="217" t="s">
        <v>145</v>
      </c>
      <c r="H458" s="218">
        <v>83</v>
      </c>
      <c r="I458" s="219"/>
      <c r="J458" s="220">
        <f>ROUND(I458*H458,2)</f>
        <v>0</v>
      </c>
      <c r="K458" s="216" t="s">
        <v>131</v>
      </c>
      <c r="L458" s="221"/>
      <c r="M458" s="222" t="s">
        <v>19</v>
      </c>
      <c r="N458" s="223" t="s">
        <v>43</v>
      </c>
      <c r="O458" s="63"/>
      <c r="P458" s="195">
        <f>O458*H458</f>
        <v>0</v>
      </c>
      <c r="Q458" s="195">
        <v>0.10199999999999999</v>
      </c>
      <c r="R458" s="195">
        <f>Q458*H458</f>
        <v>8.4659999999999993</v>
      </c>
      <c r="S458" s="195">
        <v>0</v>
      </c>
      <c r="T458" s="196">
        <f>S458*H458</f>
        <v>0</v>
      </c>
      <c r="U458" s="33"/>
      <c r="V458" s="33"/>
      <c r="W458" s="33"/>
      <c r="X458" s="33"/>
      <c r="Y458" s="33"/>
      <c r="Z458" s="33"/>
      <c r="AA458" s="33"/>
      <c r="AB458" s="33"/>
      <c r="AC458" s="33"/>
      <c r="AD458" s="33"/>
      <c r="AE458" s="33"/>
      <c r="AR458" s="197" t="s">
        <v>173</v>
      </c>
      <c r="AT458" s="197" t="s">
        <v>328</v>
      </c>
      <c r="AU458" s="197" t="s">
        <v>82</v>
      </c>
      <c r="AY458" s="16" t="s">
        <v>125</v>
      </c>
      <c r="BE458" s="198">
        <f>IF(N458="základní",J458,0)</f>
        <v>0</v>
      </c>
      <c r="BF458" s="198">
        <f>IF(N458="snížená",J458,0)</f>
        <v>0</v>
      </c>
      <c r="BG458" s="198">
        <f>IF(N458="zákl. přenesená",J458,0)</f>
        <v>0</v>
      </c>
      <c r="BH458" s="198">
        <f>IF(N458="sníž. přenesená",J458,0)</f>
        <v>0</v>
      </c>
      <c r="BI458" s="198">
        <f>IF(N458="nulová",J458,0)</f>
        <v>0</v>
      </c>
      <c r="BJ458" s="16" t="s">
        <v>79</v>
      </c>
      <c r="BK458" s="198">
        <f>ROUND(I458*H458,2)</f>
        <v>0</v>
      </c>
      <c r="BL458" s="16" t="s">
        <v>132</v>
      </c>
      <c r="BM458" s="197" t="s">
        <v>761</v>
      </c>
    </row>
    <row r="459" spans="1:65" s="2" customFormat="1" ht="10.199999999999999">
      <c r="A459" s="33"/>
      <c r="B459" s="34"/>
      <c r="C459" s="35"/>
      <c r="D459" s="199" t="s">
        <v>134</v>
      </c>
      <c r="E459" s="35"/>
      <c r="F459" s="200" t="s">
        <v>762</v>
      </c>
      <c r="G459" s="35"/>
      <c r="H459" s="35"/>
      <c r="I459" s="107"/>
      <c r="J459" s="35"/>
      <c r="K459" s="35"/>
      <c r="L459" s="38"/>
      <c r="M459" s="201"/>
      <c r="N459" s="202"/>
      <c r="O459" s="63"/>
      <c r="P459" s="63"/>
      <c r="Q459" s="63"/>
      <c r="R459" s="63"/>
      <c r="S459" s="63"/>
      <c r="T459" s="64"/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T459" s="16" t="s">
        <v>134</v>
      </c>
      <c r="AU459" s="16" t="s">
        <v>82</v>
      </c>
    </row>
    <row r="460" spans="1:65" s="2" customFormat="1" ht="14.4" customHeight="1">
      <c r="A460" s="33"/>
      <c r="B460" s="34"/>
      <c r="C460" s="186" t="s">
        <v>763</v>
      </c>
      <c r="D460" s="186" t="s">
        <v>127</v>
      </c>
      <c r="E460" s="187" t="s">
        <v>764</v>
      </c>
      <c r="F460" s="188" t="s">
        <v>765</v>
      </c>
      <c r="G460" s="189" t="s">
        <v>176</v>
      </c>
      <c r="H460" s="190">
        <v>20.7</v>
      </c>
      <c r="I460" s="191"/>
      <c r="J460" s="192">
        <f>ROUND(I460*H460,2)</f>
        <v>0</v>
      </c>
      <c r="K460" s="188" t="s">
        <v>131</v>
      </c>
      <c r="L460" s="38"/>
      <c r="M460" s="193" t="s">
        <v>19</v>
      </c>
      <c r="N460" s="194" t="s">
        <v>43</v>
      </c>
      <c r="O460" s="63"/>
      <c r="P460" s="195">
        <f>O460*H460</f>
        <v>0</v>
      </c>
      <c r="Q460" s="195">
        <v>2.2563399999999998</v>
      </c>
      <c r="R460" s="195">
        <f>Q460*H460</f>
        <v>46.706237999999992</v>
      </c>
      <c r="S460" s="195">
        <v>0</v>
      </c>
      <c r="T460" s="196">
        <f>S460*H460</f>
        <v>0</v>
      </c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R460" s="197" t="s">
        <v>132</v>
      </c>
      <c r="AT460" s="197" t="s">
        <v>127</v>
      </c>
      <c r="AU460" s="197" t="s">
        <v>82</v>
      </c>
      <c r="AY460" s="16" t="s">
        <v>125</v>
      </c>
      <c r="BE460" s="198">
        <f>IF(N460="základní",J460,0)</f>
        <v>0</v>
      </c>
      <c r="BF460" s="198">
        <f>IF(N460="snížená",J460,0)</f>
        <v>0</v>
      </c>
      <c r="BG460" s="198">
        <f>IF(N460="zákl. přenesená",J460,0)</f>
        <v>0</v>
      </c>
      <c r="BH460" s="198">
        <f>IF(N460="sníž. přenesená",J460,0)</f>
        <v>0</v>
      </c>
      <c r="BI460" s="198">
        <f>IF(N460="nulová",J460,0)</f>
        <v>0</v>
      </c>
      <c r="BJ460" s="16" t="s">
        <v>79</v>
      </c>
      <c r="BK460" s="198">
        <f>ROUND(I460*H460,2)</f>
        <v>0</v>
      </c>
      <c r="BL460" s="16" t="s">
        <v>132</v>
      </c>
      <c r="BM460" s="197" t="s">
        <v>766</v>
      </c>
    </row>
    <row r="461" spans="1:65" s="2" customFormat="1" ht="10.199999999999999">
      <c r="A461" s="33"/>
      <c r="B461" s="34"/>
      <c r="C461" s="35"/>
      <c r="D461" s="199" t="s">
        <v>134</v>
      </c>
      <c r="E461" s="35"/>
      <c r="F461" s="200" t="s">
        <v>767</v>
      </c>
      <c r="G461" s="35"/>
      <c r="H461" s="35"/>
      <c r="I461" s="107"/>
      <c r="J461" s="35"/>
      <c r="K461" s="35"/>
      <c r="L461" s="38"/>
      <c r="M461" s="201"/>
      <c r="N461" s="202"/>
      <c r="O461" s="63"/>
      <c r="P461" s="63"/>
      <c r="Q461" s="63"/>
      <c r="R461" s="63"/>
      <c r="S461" s="63"/>
      <c r="T461" s="64"/>
      <c r="U461" s="33"/>
      <c r="V461" s="33"/>
      <c r="W461" s="33"/>
      <c r="X461" s="33"/>
      <c r="Y461" s="33"/>
      <c r="Z461" s="33"/>
      <c r="AA461" s="33"/>
      <c r="AB461" s="33"/>
      <c r="AC461" s="33"/>
      <c r="AD461" s="33"/>
      <c r="AE461" s="33"/>
      <c r="AT461" s="16" t="s">
        <v>134</v>
      </c>
      <c r="AU461" s="16" t="s">
        <v>82</v>
      </c>
    </row>
    <row r="462" spans="1:65" s="2" customFormat="1" ht="38.4">
      <c r="A462" s="33"/>
      <c r="B462" s="34"/>
      <c r="C462" s="35"/>
      <c r="D462" s="199" t="s">
        <v>376</v>
      </c>
      <c r="E462" s="35"/>
      <c r="F462" s="224" t="s">
        <v>768</v>
      </c>
      <c r="G462" s="35"/>
      <c r="H462" s="35"/>
      <c r="I462" s="107"/>
      <c r="J462" s="35"/>
      <c r="K462" s="35"/>
      <c r="L462" s="38"/>
      <c r="M462" s="201"/>
      <c r="N462" s="202"/>
      <c r="O462" s="63"/>
      <c r="P462" s="63"/>
      <c r="Q462" s="63"/>
      <c r="R462" s="63"/>
      <c r="S462" s="63"/>
      <c r="T462" s="64"/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  <c r="AT462" s="16" t="s">
        <v>376</v>
      </c>
      <c r="AU462" s="16" t="s">
        <v>82</v>
      </c>
    </row>
    <row r="463" spans="1:65" s="13" customFormat="1" ht="10.199999999999999">
      <c r="B463" s="203"/>
      <c r="C463" s="204"/>
      <c r="D463" s="199" t="s">
        <v>136</v>
      </c>
      <c r="E463" s="205" t="s">
        <v>19</v>
      </c>
      <c r="F463" s="206" t="s">
        <v>769</v>
      </c>
      <c r="G463" s="204"/>
      <c r="H463" s="207">
        <v>20.7</v>
      </c>
      <c r="I463" s="208"/>
      <c r="J463" s="204"/>
      <c r="K463" s="204"/>
      <c r="L463" s="209"/>
      <c r="M463" s="210"/>
      <c r="N463" s="211"/>
      <c r="O463" s="211"/>
      <c r="P463" s="211"/>
      <c r="Q463" s="211"/>
      <c r="R463" s="211"/>
      <c r="S463" s="211"/>
      <c r="T463" s="212"/>
      <c r="AT463" s="213" t="s">
        <v>136</v>
      </c>
      <c r="AU463" s="213" t="s">
        <v>82</v>
      </c>
      <c r="AV463" s="13" t="s">
        <v>82</v>
      </c>
      <c r="AW463" s="13" t="s">
        <v>33</v>
      </c>
      <c r="AX463" s="13" t="s">
        <v>79</v>
      </c>
      <c r="AY463" s="213" t="s">
        <v>125</v>
      </c>
    </row>
    <row r="464" spans="1:65" s="2" customFormat="1" ht="14.4" customHeight="1">
      <c r="A464" s="33"/>
      <c r="B464" s="34"/>
      <c r="C464" s="186" t="s">
        <v>770</v>
      </c>
      <c r="D464" s="186" t="s">
        <v>127</v>
      </c>
      <c r="E464" s="187" t="s">
        <v>771</v>
      </c>
      <c r="F464" s="188" t="s">
        <v>772</v>
      </c>
      <c r="G464" s="189" t="s">
        <v>169</v>
      </c>
      <c r="H464" s="190">
        <v>15.1</v>
      </c>
      <c r="I464" s="191"/>
      <c r="J464" s="192">
        <f>ROUND(I464*H464,2)</f>
        <v>0</v>
      </c>
      <c r="K464" s="188" t="s">
        <v>131</v>
      </c>
      <c r="L464" s="38"/>
      <c r="M464" s="193" t="s">
        <v>19</v>
      </c>
      <c r="N464" s="194" t="s">
        <v>43</v>
      </c>
      <c r="O464" s="63"/>
      <c r="P464" s="195">
        <f>O464*H464</f>
        <v>0</v>
      </c>
      <c r="Q464" s="195">
        <v>0.88534999999999997</v>
      </c>
      <c r="R464" s="195">
        <f>Q464*H464</f>
        <v>13.368784999999999</v>
      </c>
      <c r="S464" s="195">
        <v>0</v>
      </c>
      <c r="T464" s="196">
        <f>S464*H464</f>
        <v>0</v>
      </c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R464" s="197" t="s">
        <v>132</v>
      </c>
      <c r="AT464" s="197" t="s">
        <v>127</v>
      </c>
      <c r="AU464" s="197" t="s">
        <v>82</v>
      </c>
      <c r="AY464" s="16" t="s">
        <v>125</v>
      </c>
      <c r="BE464" s="198">
        <f>IF(N464="základní",J464,0)</f>
        <v>0</v>
      </c>
      <c r="BF464" s="198">
        <f>IF(N464="snížená",J464,0)</f>
        <v>0</v>
      </c>
      <c r="BG464" s="198">
        <f>IF(N464="zákl. přenesená",J464,0)</f>
        <v>0</v>
      </c>
      <c r="BH464" s="198">
        <f>IF(N464="sníž. přenesená",J464,0)</f>
        <v>0</v>
      </c>
      <c r="BI464" s="198">
        <f>IF(N464="nulová",J464,0)</f>
        <v>0</v>
      </c>
      <c r="BJ464" s="16" t="s">
        <v>79</v>
      </c>
      <c r="BK464" s="198">
        <f>ROUND(I464*H464,2)</f>
        <v>0</v>
      </c>
      <c r="BL464" s="16" t="s">
        <v>132</v>
      </c>
      <c r="BM464" s="197" t="s">
        <v>773</v>
      </c>
    </row>
    <row r="465" spans="1:65" s="2" customFormat="1" ht="10.199999999999999">
      <c r="A465" s="33"/>
      <c r="B465" s="34"/>
      <c r="C465" s="35"/>
      <c r="D465" s="199" t="s">
        <v>134</v>
      </c>
      <c r="E465" s="35"/>
      <c r="F465" s="200" t="s">
        <v>774</v>
      </c>
      <c r="G465" s="35"/>
      <c r="H465" s="35"/>
      <c r="I465" s="107"/>
      <c r="J465" s="35"/>
      <c r="K465" s="35"/>
      <c r="L465" s="38"/>
      <c r="M465" s="201"/>
      <c r="N465" s="202"/>
      <c r="O465" s="63"/>
      <c r="P465" s="63"/>
      <c r="Q465" s="63"/>
      <c r="R465" s="63"/>
      <c r="S465" s="63"/>
      <c r="T465" s="64"/>
      <c r="U465" s="33"/>
      <c r="V465" s="33"/>
      <c r="W465" s="33"/>
      <c r="X465" s="33"/>
      <c r="Y465" s="33"/>
      <c r="Z465" s="33"/>
      <c r="AA465" s="33"/>
      <c r="AB465" s="33"/>
      <c r="AC465" s="33"/>
      <c r="AD465" s="33"/>
      <c r="AE465" s="33"/>
      <c r="AT465" s="16" t="s">
        <v>134</v>
      </c>
      <c r="AU465" s="16" t="s">
        <v>82</v>
      </c>
    </row>
    <row r="466" spans="1:65" s="13" customFormat="1" ht="10.199999999999999">
      <c r="B466" s="203"/>
      <c r="C466" s="204"/>
      <c r="D466" s="199" t="s">
        <v>136</v>
      </c>
      <c r="E466" s="205" t="s">
        <v>19</v>
      </c>
      <c r="F466" s="206" t="s">
        <v>775</v>
      </c>
      <c r="G466" s="204"/>
      <c r="H466" s="207">
        <v>15.1</v>
      </c>
      <c r="I466" s="208"/>
      <c r="J466" s="204"/>
      <c r="K466" s="204"/>
      <c r="L466" s="209"/>
      <c r="M466" s="210"/>
      <c r="N466" s="211"/>
      <c r="O466" s="211"/>
      <c r="P466" s="211"/>
      <c r="Q466" s="211"/>
      <c r="R466" s="211"/>
      <c r="S466" s="211"/>
      <c r="T466" s="212"/>
      <c r="AT466" s="213" t="s">
        <v>136</v>
      </c>
      <c r="AU466" s="213" t="s">
        <v>82</v>
      </c>
      <c r="AV466" s="13" t="s">
        <v>82</v>
      </c>
      <c r="AW466" s="13" t="s">
        <v>33</v>
      </c>
      <c r="AX466" s="13" t="s">
        <v>79</v>
      </c>
      <c r="AY466" s="213" t="s">
        <v>125</v>
      </c>
    </row>
    <row r="467" spans="1:65" s="2" customFormat="1" ht="21.6" customHeight="1">
      <c r="A467" s="33"/>
      <c r="B467" s="34"/>
      <c r="C467" s="214" t="s">
        <v>776</v>
      </c>
      <c r="D467" s="214" t="s">
        <v>328</v>
      </c>
      <c r="E467" s="215" t="s">
        <v>777</v>
      </c>
      <c r="F467" s="216" t="s">
        <v>778</v>
      </c>
      <c r="G467" s="217" t="s">
        <v>145</v>
      </c>
      <c r="H467" s="218">
        <v>6</v>
      </c>
      <c r="I467" s="219"/>
      <c r="J467" s="220">
        <f>ROUND(I467*H467,2)</f>
        <v>0</v>
      </c>
      <c r="K467" s="216" t="s">
        <v>131</v>
      </c>
      <c r="L467" s="221"/>
      <c r="M467" s="222" t="s">
        <v>19</v>
      </c>
      <c r="N467" s="223" t="s">
        <v>43</v>
      </c>
      <c r="O467" s="63"/>
      <c r="P467" s="195">
        <f>O467*H467</f>
        <v>0</v>
      </c>
      <c r="Q467" s="195">
        <v>1.7470000000000001</v>
      </c>
      <c r="R467" s="195">
        <f>Q467*H467</f>
        <v>10.482000000000001</v>
      </c>
      <c r="S467" s="195">
        <v>0</v>
      </c>
      <c r="T467" s="196">
        <f>S467*H467</f>
        <v>0</v>
      </c>
      <c r="U467" s="33"/>
      <c r="V467" s="33"/>
      <c r="W467" s="33"/>
      <c r="X467" s="33"/>
      <c r="Y467" s="33"/>
      <c r="Z467" s="33"/>
      <c r="AA467" s="33"/>
      <c r="AB467" s="33"/>
      <c r="AC467" s="33"/>
      <c r="AD467" s="33"/>
      <c r="AE467" s="33"/>
      <c r="AR467" s="197" t="s">
        <v>173</v>
      </c>
      <c r="AT467" s="197" t="s">
        <v>328</v>
      </c>
      <c r="AU467" s="197" t="s">
        <v>82</v>
      </c>
      <c r="AY467" s="16" t="s">
        <v>125</v>
      </c>
      <c r="BE467" s="198">
        <f>IF(N467="základní",J467,0)</f>
        <v>0</v>
      </c>
      <c r="BF467" s="198">
        <f>IF(N467="snížená",J467,0)</f>
        <v>0</v>
      </c>
      <c r="BG467" s="198">
        <f>IF(N467="zákl. přenesená",J467,0)</f>
        <v>0</v>
      </c>
      <c r="BH467" s="198">
        <f>IF(N467="sníž. přenesená",J467,0)</f>
        <v>0</v>
      </c>
      <c r="BI467" s="198">
        <f>IF(N467="nulová",J467,0)</f>
        <v>0</v>
      </c>
      <c r="BJ467" s="16" t="s">
        <v>79</v>
      </c>
      <c r="BK467" s="198">
        <f>ROUND(I467*H467,2)</f>
        <v>0</v>
      </c>
      <c r="BL467" s="16" t="s">
        <v>132</v>
      </c>
      <c r="BM467" s="197" t="s">
        <v>779</v>
      </c>
    </row>
    <row r="468" spans="1:65" s="2" customFormat="1" ht="10.199999999999999">
      <c r="A468" s="33"/>
      <c r="B468" s="34"/>
      <c r="C468" s="35"/>
      <c r="D468" s="199" t="s">
        <v>134</v>
      </c>
      <c r="E468" s="35"/>
      <c r="F468" s="200" t="s">
        <v>780</v>
      </c>
      <c r="G468" s="35"/>
      <c r="H468" s="35"/>
      <c r="I468" s="107"/>
      <c r="J468" s="35"/>
      <c r="K468" s="35"/>
      <c r="L468" s="38"/>
      <c r="M468" s="201"/>
      <c r="N468" s="202"/>
      <c r="O468" s="63"/>
      <c r="P468" s="63"/>
      <c r="Q468" s="63"/>
      <c r="R468" s="63"/>
      <c r="S468" s="63"/>
      <c r="T468" s="64"/>
      <c r="U468" s="33"/>
      <c r="V468" s="33"/>
      <c r="W468" s="33"/>
      <c r="X468" s="33"/>
      <c r="Y468" s="33"/>
      <c r="Z468" s="33"/>
      <c r="AA468" s="33"/>
      <c r="AB468" s="33"/>
      <c r="AC468" s="33"/>
      <c r="AD468" s="33"/>
      <c r="AE468" s="33"/>
      <c r="AT468" s="16" t="s">
        <v>134</v>
      </c>
      <c r="AU468" s="16" t="s">
        <v>82</v>
      </c>
    </row>
    <row r="469" spans="1:65" s="2" customFormat="1" ht="14.4" customHeight="1">
      <c r="A469" s="33"/>
      <c r="B469" s="34"/>
      <c r="C469" s="186" t="s">
        <v>781</v>
      </c>
      <c r="D469" s="186" t="s">
        <v>127</v>
      </c>
      <c r="E469" s="187" t="s">
        <v>782</v>
      </c>
      <c r="F469" s="188" t="s">
        <v>783</v>
      </c>
      <c r="G469" s="189" t="s">
        <v>130</v>
      </c>
      <c r="H469" s="190">
        <v>650</v>
      </c>
      <c r="I469" s="191"/>
      <c r="J469" s="192">
        <f>ROUND(I469*H469,2)</f>
        <v>0</v>
      </c>
      <c r="K469" s="188" t="s">
        <v>131</v>
      </c>
      <c r="L469" s="38"/>
      <c r="M469" s="193" t="s">
        <v>19</v>
      </c>
      <c r="N469" s="194" t="s">
        <v>43</v>
      </c>
      <c r="O469" s="63"/>
      <c r="P469" s="195">
        <f>O469*H469</f>
        <v>0</v>
      </c>
      <c r="Q469" s="195">
        <v>3.6000000000000002E-4</v>
      </c>
      <c r="R469" s="195">
        <f>Q469*H469</f>
        <v>0.23400000000000001</v>
      </c>
      <c r="S469" s="195">
        <v>0</v>
      </c>
      <c r="T469" s="196">
        <f>S469*H469</f>
        <v>0</v>
      </c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  <c r="AR469" s="197" t="s">
        <v>132</v>
      </c>
      <c r="AT469" s="197" t="s">
        <v>127</v>
      </c>
      <c r="AU469" s="197" t="s">
        <v>82</v>
      </c>
      <c r="AY469" s="16" t="s">
        <v>125</v>
      </c>
      <c r="BE469" s="198">
        <f>IF(N469="základní",J469,0)</f>
        <v>0</v>
      </c>
      <c r="BF469" s="198">
        <f>IF(N469="snížená",J469,0)</f>
        <v>0</v>
      </c>
      <c r="BG469" s="198">
        <f>IF(N469="zákl. přenesená",J469,0)</f>
        <v>0</v>
      </c>
      <c r="BH469" s="198">
        <f>IF(N469="sníž. přenesená",J469,0)</f>
        <v>0</v>
      </c>
      <c r="BI469" s="198">
        <f>IF(N469="nulová",J469,0)</f>
        <v>0</v>
      </c>
      <c r="BJ469" s="16" t="s">
        <v>79</v>
      </c>
      <c r="BK469" s="198">
        <f>ROUND(I469*H469,2)</f>
        <v>0</v>
      </c>
      <c r="BL469" s="16" t="s">
        <v>132</v>
      </c>
      <c r="BM469" s="197" t="s">
        <v>784</v>
      </c>
    </row>
    <row r="470" spans="1:65" s="2" customFormat="1" ht="19.2">
      <c r="A470" s="33"/>
      <c r="B470" s="34"/>
      <c r="C470" s="35"/>
      <c r="D470" s="199" t="s">
        <v>134</v>
      </c>
      <c r="E470" s="35"/>
      <c r="F470" s="200" t="s">
        <v>785</v>
      </c>
      <c r="G470" s="35"/>
      <c r="H470" s="35"/>
      <c r="I470" s="107"/>
      <c r="J470" s="35"/>
      <c r="K470" s="35"/>
      <c r="L470" s="38"/>
      <c r="M470" s="201"/>
      <c r="N470" s="202"/>
      <c r="O470" s="63"/>
      <c r="P470" s="63"/>
      <c r="Q470" s="63"/>
      <c r="R470" s="63"/>
      <c r="S470" s="63"/>
      <c r="T470" s="64"/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33"/>
      <c r="AT470" s="16" t="s">
        <v>134</v>
      </c>
      <c r="AU470" s="16" t="s">
        <v>82</v>
      </c>
    </row>
    <row r="471" spans="1:65" s="2" customFormat="1" ht="19.2">
      <c r="A471" s="33"/>
      <c r="B471" s="34"/>
      <c r="C471" s="35"/>
      <c r="D471" s="199" t="s">
        <v>376</v>
      </c>
      <c r="E471" s="35"/>
      <c r="F471" s="224" t="s">
        <v>786</v>
      </c>
      <c r="G471" s="35"/>
      <c r="H471" s="35"/>
      <c r="I471" s="107"/>
      <c r="J471" s="35"/>
      <c r="K471" s="35"/>
      <c r="L471" s="38"/>
      <c r="M471" s="201"/>
      <c r="N471" s="202"/>
      <c r="O471" s="63"/>
      <c r="P471" s="63"/>
      <c r="Q471" s="63"/>
      <c r="R471" s="63"/>
      <c r="S471" s="63"/>
      <c r="T471" s="64"/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33"/>
      <c r="AT471" s="16" t="s">
        <v>376</v>
      </c>
      <c r="AU471" s="16" t="s">
        <v>82</v>
      </c>
    </row>
    <row r="472" spans="1:65" s="13" customFormat="1" ht="10.199999999999999">
      <c r="B472" s="203"/>
      <c r="C472" s="204"/>
      <c r="D472" s="199" t="s">
        <v>136</v>
      </c>
      <c r="E472" s="205" t="s">
        <v>19</v>
      </c>
      <c r="F472" s="206" t="s">
        <v>787</v>
      </c>
      <c r="G472" s="204"/>
      <c r="H472" s="207">
        <v>650</v>
      </c>
      <c r="I472" s="208"/>
      <c r="J472" s="204"/>
      <c r="K472" s="204"/>
      <c r="L472" s="209"/>
      <c r="M472" s="210"/>
      <c r="N472" s="211"/>
      <c r="O472" s="211"/>
      <c r="P472" s="211"/>
      <c r="Q472" s="211"/>
      <c r="R472" s="211"/>
      <c r="S472" s="211"/>
      <c r="T472" s="212"/>
      <c r="AT472" s="213" t="s">
        <v>136</v>
      </c>
      <c r="AU472" s="213" t="s">
        <v>82</v>
      </c>
      <c r="AV472" s="13" t="s">
        <v>82</v>
      </c>
      <c r="AW472" s="13" t="s">
        <v>33</v>
      </c>
      <c r="AX472" s="13" t="s">
        <v>79</v>
      </c>
      <c r="AY472" s="213" t="s">
        <v>125</v>
      </c>
    </row>
    <row r="473" spans="1:65" s="2" customFormat="1" ht="14.4" customHeight="1">
      <c r="A473" s="33"/>
      <c r="B473" s="34"/>
      <c r="C473" s="186" t="s">
        <v>788</v>
      </c>
      <c r="D473" s="186" t="s">
        <v>127</v>
      </c>
      <c r="E473" s="187" t="s">
        <v>789</v>
      </c>
      <c r="F473" s="188" t="s">
        <v>790</v>
      </c>
      <c r="G473" s="189" t="s">
        <v>169</v>
      </c>
      <c r="H473" s="190">
        <v>21.2</v>
      </c>
      <c r="I473" s="191"/>
      <c r="J473" s="192">
        <f>ROUND(I473*H473,2)</f>
        <v>0</v>
      </c>
      <c r="K473" s="188" t="s">
        <v>131</v>
      </c>
      <c r="L473" s="38"/>
      <c r="M473" s="193" t="s">
        <v>19</v>
      </c>
      <c r="N473" s="194" t="s">
        <v>43</v>
      </c>
      <c r="O473" s="63"/>
      <c r="P473" s="195">
        <f>O473*H473</f>
        <v>0</v>
      </c>
      <c r="Q473" s="195">
        <v>0</v>
      </c>
      <c r="R473" s="195">
        <f>Q473*H473</f>
        <v>0</v>
      </c>
      <c r="S473" s="195">
        <v>0</v>
      </c>
      <c r="T473" s="196">
        <f>S473*H473</f>
        <v>0</v>
      </c>
      <c r="U473" s="33"/>
      <c r="V473" s="33"/>
      <c r="W473" s="33"/>
      <c r="X473" s="33"/>
      <c r="Y473" s="33"/>
      <c r="Z473" s="33"/>
      <c r="AA473" s="33"/>
      <c r="AB473" s="33"/>
      <c r="AC473" s="33"/>
      <c r="AD473" s="33"/>
      <c r="AE473" s="33"/>
      <c r="AR473" s="197" t="s">
        <v>132</v>
      </c>
      <c r="AT473" s="197" t="s">
        <v>127</v>
      </c>
      <c r="AU473" s="197" t="s">
        <v>82</v>
      </c>
      <c r="AY473" s="16" t="s">
        <v>125</v>
      </c>
      <c r="BE473" s="198">
        <f>IF(N473="základní",J473,0)</f>
        <v>0</v>
      </c>
      <c r="BF473" s="198">
        <f>IF(N473="snížená",J473,0)</f>
        <v>0</v>
      </c>
      <c r="BG473" s="198">
        <f>IF(N473="zákl. přenesená",J473,0)</f>
        <v>0</v>
      </c>
      <c r="BH473" s="198">
        <f>IF(N473="sníž. přenesená",J473,0)</f>
        <v>0</v>
      </c>
      <c r="BI473" s="198">
        <f>IF(N473="nulová",J473,0)</f>
        <v>0</v>
      </c>
      <c r="BJ473" s="16" t="s">
        <v>79</v>
      </c>
      <c r="BK473" s="198">
        <f>ROUND(I473*H473,2)</f>
        <v>0</v>
      </c>
      <c r="BL473" s="16" t="s">
        <v>132</v>
      </c>
      <c r="BM473" s="197" t="s">
        <v>791</v>
      </c>
    </row>
    <row r="474" spans="1:65" s="2" customFormat="1" ht="10.199999999999999">
      <c r="A474" s="33"/>
      <c r="B474" s="34"/>
      <c r="C474" s="35"/>
      <c r="D474" s="199" t="s">
        <v>134</v>
      </c>
      <c r="E474" s="35"/>
      <c r="F474" s="200" t="s">
        <v>792</v>
      </c>
      <c r="G474" s="35"/>
      <c r="H474" s="35"/>
      <c r="I474" s="107"/>
      <c r="J474" s="35"/>
      <c r="K474" s="35"/>
      <c r="L474" s="38"/>
      <c r="M474" s="201"/>
      <c r="N474" s="202"/>
      <c r="O474" s="63"/>
      <c r="P474" s="63"/>
      <c r="Q474" s="63"/>
      <c r="R474" s="63"/>
      <c r="S474" s="63"/>
      <c r="T474" s="64"/>
      <c r="U474" s="33"/>
      <c r="V474" s="33"/>
      <c r="W474" s="33"/>
      <c r="X474" s="33"/>
      <c r="Y474" s="33"/>
      <c r="Z474" s="33"/>
      <c r="AA474" s="33"/>
      <c r="AB474" s="33"/>
      <c r="AC474" s="33"/>
      <c r="AD474" s="33"/>
      <c r="AE474" s="33"/>
      <c r="AT474" s="16" t="s">
        <v>134</v>
      </c>
      <c r="AU474" s="16" t="s">
        <v>82</v>
      </c>
    </row>
    <row r="475" spans="1:65" s="13" customFormat="1" ht="10.199999999999999">
      <c r="B475" s="203"/>
      <c r="C475" s="204"/>
      <c r="D475" s="199" t="s">
        <v>136</v>
      </c>
      <c r="E475" s="205" t="s">
        <v>19</v>
      </c>
      <c r="F475" s="206" t="s">
        <v>687</v>
      </c>
      <c r="G475" s="204"/>
      <c r="H475" s="207">
        <v>21.2</v>
      </c>
      <c r="I475" s="208"/>
      <c r="J475" s="204"/>
      <c r="K475" s="204"/>
      <c r="L475" s="209"/>
      <c r="M475" s="210"/>
      <c r="N475" s="211"/>
      <c r="O475" s="211"/>
      <c r="P475" s="211"/>
      <c r="Q475" s="211"/>
      <c r="R475" s="211"/>
      <c r="S475" s="211"/>
      <c r="T475" s="212"/>
      <c r="AT475" s="213" t="s">
        <v>136</v>
      </c>
      <c r="AU475" s="213" t="s">
        <v>82</v>
      </c>
      <c r="AV475" s="13" t="s">
        <v>82</v>
      </c>
      <c r="AW475" s="13" t="s">
        <v>33</v>
      </c>
      <c r="AX475" s="13" t="s">
        <v>79</v>
      </c>
      <c r="AY475" s="213" t="s">
        <v>125</v>
      </c>
    </row>
    <row r="476" spans="1:65" s="2" customFormat="1" ht="14.4" customHeight="1">
      <c r="A476" s="33"/>
      <c r="B476" s="34"/>
      <c r="C476" s="186" t="s">
        <v>793</v>
      </c>
      <c r="D476" s="186" t="s">
        <v>127</v>
      </c>
      <c r="E476" s="187" t="s">
        <v>794</v>
      </c>
      <c r="F476" s="188" t="s">
        <v>795</v>
      </c>
      <c r="G476" s="189" t="s">
        <v>564</v>
      </c>
      <c r="H476" s="190">
        <v>114</v>
      </c>
      <c r="I476" s="191"/>
      <c r="J476" s="192">
        <f>ROUND(I476*H476,2)</f>
        <v>0</v>
      </c>
      <c r="K476" s="188" t="s">
        <v>19</v>
      </c>
      <c r="L476" s="38"/>
      <c r="M476" s="193" t="s">
        <v>19</v>
      </c>
      <c r="N476" s="194" t="s">
        <v>43</v>
      </c>
      <c r="O476" s="63"/>
      <c r="P476" s="195">
        <f>O476*H476</f>
        <v>0</v>
      </c>
      <c r="Q476" s="195">
        <v>0</v>
      </c>
      <c r="R476" s="195">
        <f>Q476*H476</f>
        <v>0</v>
      </c>
      <c r="S476" s="195">
        <v>0</v>
      </c>
      <c r="T476" s="196">
        <f>S476*H476</f>
        <v>0</v>
      </c>
      <c r="U476" s="33"/>
      <c r="V476" s="33"/>
      <c r="W476" s="33"/>
      <c r="X476" s="33"/>
      <c r="Y476" s="33"/>
      <c r="Z476" s="33"/>
      <c r="AA476" s="33"/>
      <c r="AB476" s="33"/>
      <c r="AC476" s="33"/>
      <c r="AD476" s="33"/>
      <c r="AE476" s="33"/>
      <c r="AR476" s="197" t="s">
        <v>132</v>
      </c>
      <c r="AT476" s="197" t="s">
        <v>127</v>
      </c>
      <c r="AU476" s="197" t="s">
        <v>82</v>
      </c>
      <c r="AY476" s="16" t="s">
        <v>125</v>
      </c>
      <c r="BE476" s="198">
        <f>IF(N476="základní",J476,0)</f>
        <v>0</v>
      </c>
      <c r="BF476" s="198">
        <f>IF(N476="snížená",J476,0)</f>
        <v>0</v>
      </c>
      <c r="BG476" s="198">
        <f>IF(N476="zákl. přenesená",J476,0)</f>
        <v>0</v>
      </c>
      <c r="BH476" s="198">
        <f>IF(N476="sníž. přenesená",J476,0)</f>
        <v>0</v>
      </c>
      <c r="BI476" s="198">
        <f>IF(N476="nulová",J476,0)</f>
        <v>0</v>
      </c>
      <c r="BJ476" s="16" t="s">
        <v>79</v>
      </c>
      <c r="BK476" s="198">
        <f>ROUND(I476*H476,2)</f>
        <v>0</v>
      </c>
      <c r="BL476" s="16" t="s">
        <v>132</v>
      </c>
      <c r="BM476" s="197" t="s">
        <v>796</v>
      </c>
    </row>
    <row r="477" spans="1:65" s="2" customFormat="1" ht="10.199999999999999">
      <c r="A477" s="33"/>
      <c r="B477" s="34"/>
      <c r="C477" s="35"/>
      <c r="D477" s="199" t="s">
        <v>134</v>
      </c>
      <c r="E477" s="35"/>
      <c r="F477" s="200" t="s">
        <v>795</v>
      </c>
      <c r="G477" s="35"/>
      <c r="H477" s="35"/>
      <c r="I477" s="107"/>
      <c r="J477" s="35"/>
      <c r="K477" s="35"/>
      <c r="L477" s="38"/>
      <c r="M477" s="201"/>
      <c r="N477" s="202"/>
      <c r="O477" s="63"/>
      <c r="P477" s="63"/>
      <c r="Q477" s="63"/>
      <c r="R477" s="63"/>
      <c r="S477" s="63"/>
      <c r="T477" s="64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T477" s="16" t="s">
        <v>134</v>
      </c>
      <c r="AU477" s="16" t="s">
        <v>82</v>
      </c>
    </row>
    <row r="478" spans="1:65" s="13" customFormat="1" ht="10.199999999999999">
      <c r="B478" s="203"/>
      <c r="C478" s="204"/>
      <c r="D478" s="199" t="s">
        <v>136</v>
      </c>
      <c r="E478" s="205" t="s">
        <v>19</v>
      </c>
      <c r="F478" s="206" t="s">
        <v>797</v>
      </c>
      <c r="G478" s="204"/>
      <c r="H478" s="207">
        <v>114</v>
      </c>
      <c r="I478" s="208"/>
      <c r="J478" s="204"/>
      <c r="K478" s="204"/>
      <c r="L478" s="209"/>
      <c r="M478" s="210"/>
      <c r="N478" s="211"/>
      <c r="O478" s="211"/>
      <c r="P478" s="211"/>
      <c r="Q478" s="211"/>
      <c r="R478" s="211"/>
      <c r="S478" s="211"/>
      <c r="T478" s="212"/>
      <c r="AT478" s="213" t="s">
        <v>136</v>
      </c>
      <c r="AU478" s="213" t="s">
        <v>82</v>
      </c>
      <c r="AV478" s="13" t="s">
        <v>82</v>
      </c>
      <c r="AW478" s="13" t="s">
        <v>33</v>
      </c>
      <c r="AX478" s="13" t="s">
        <v>79</v>
      </c>
      <c r="AY478" s="213" t="s">
        <v>125</v>
      </c>
    </row>
    <row r="479" spans="1:65" s="2" customFormat="1" ht="14.4" customHeight="1">
      <c r="A479" s="33"/>
      <c r="B479" s="34"/>
      <c r="C479" s="186" t="s">
        <v>798</v>
      </c>
      <c r="D479" s="186" t="s">
        <v>127</v>
      </c>
      <c r="E479" s="187" t="s">
        <v>799</v>
      </c>
      <c r="F479" s="188" t="s">
        <v>800</v>
      </c>
      <c r="G479" s="189" t="s">
        <v>169</v>
      </c>
      <c r="H479" s="190">
        <v>20</v>
      </c>
      <c r="I479" s="191"/>
      <c r="J479" s="192">
        <f>ROUND(I479*H479,2)</f>
        <v>0</v>
      </c>
      <c r="K479" s="188" t="s">
        <v>131</v>
      </c>
      <c r="L479" s="38"/>
      <c r="M479" s="193" t="s">
        <v>19</v>
      </c>
      <c r="N479" s="194" t="s">
        <v>43</v>
      </c>
      <c r="O479" s="63"/>
      <c r="P479" s="195">
        <f>O479*H479</f>
        <v>0</v>
      </c>
      <c r="Q479" s="195">
        <v>0</v>
      </c>
      <c r="R479" s="195">
        <f>Q479*H479</f>
        <v>0</v>
      </c>
      <c r="S479" s="195">
        <v>0.19400000000000001</v>
      </c>
      <c r="T479" s="196">
        <f>S479*H479</f>
        <v>3.88</v>
      </c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R479" s="197" t="s">
        <v>132</v>
      </c>
      <c r="AT479" s="197" t="s">
        <v>127</v>
      </c>
      <c r="AU479" s="197" t="s">
        <v>82</v>
      </c>
      <c r="AY479" s="16" t="s">
        <v>125</v>
      </c>
      <c r="BE479" s="198">
        <f>IF(N479="základní",J479,0)</f>
        <v>0</v>
      </c>
      <c r="BF479" s="198">
        <f>IF(N479="snížená",J479,0)</f>
        <v>0</v>
      </c>
      <c r="BG479" s="198">
        <f>IF(N479="zákl. přenesená",J479,0)</f>
        <v>0</v>
      </c>
      <c r="BH479" s="198">
        <f>IF(N479="sníž. přenesená",J479,0)</f>
        <v>0</v>
      </c>
      <c r="BI479" s="198">
        <f>IF(N479="nulová",J479,0)</f>
        <v>0</v>
      </c>
      <c r="BJ479" s="16" t="s">
        <v>79</v>
      </c>
      <c r="BK479" s="198">
        <f>ROUND(I479*H479,2)</f>
        <v>0</v>
      </c>
      <c r="BL479" s="16" t="s">
        <v>132</v>
      </c>
      <c r="BM479" s="197" t="s">
        <v>801</v>
      </c>
    </row>
    <row r="480" spans="1:65" s="2" customFormat="1" ht="38.4">
      <c r="A480" s="33"/>
      <c r="B480" s="34"/>
      <c r="C480" s="35"/>
      <c r="D480" s="199" t="s">
        <v>134</v>
      </c>
      <c r="E480" s="35"/>
      <c r="F480" s="200" t="s">
        <v>802</v>
      </c>
      <c r="G480" s="35"/>
      <c r="H480" s="35"/>
      <c r="I480" s="107"/>
      <c r="J480" s="35"/>
      <c r="K480" s="35"/>
      <c r="L480" s="38"/>
      <c r="M480" s="201"/>
      <c r="N480" s="202"/>
      <c r="O480" s="63"/>
      <c r="P480" s="63"/>
      <c r="Q480" s="63"/>
      <c r="R480" s="63"/>
      <c r="S480" s="63"/>
      <c r="T480" s="64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T480" s="16" t="s">
        <v>134</v>
      </c>
      <c r="AU480" s="16" t="s">
        <v>82</v>
      </c>
    </row>
    <row r="481" spans="1:65" s="13" customFormat="1" ht="10.199999999999999">
      <c r="B481" s="203"/>
      <c r="C481" s="204"/>
      <c r="D481" s="199" t="s">
        <v>136</v>
      </c>
      <c r="E481" s="205" t="s">
        <v>19</v>
      </c>
      <c r="F481" s="206" t="s">
        <v>803</v>
      </c>
      <c r="G481" s="204"/>
      <c r="H481" s="207">
        <v>20</v>
      </c>
      <c r="I481" s="208"/>
      <c r="J481" s="204"/>
      <c r="K481" s="204"/>
      <c r="L481" s="209"/>
      <c r="M481" s="210"/>
      <c r="N481" s="211"/>
      <c r="O481" s="211"/>
      <c r="P481" s="211"/>
      <c r="Q481" s="211"/>
      <c r="R481" s="211"/>
      <c r="S481" s="211"/>
      <c r="T481" s="212"/>
      <c r="AT481" s="213" t="s">
        <v>136</v>
      </c>
      <c r="AU481" s="213" t="s">
        <v>82</v>
      </c>
      <c r="AV481" s="13" t="s">
        <v>82</v>
      </c>
      <c r="AW481" s="13" t="s">
        <v>33</v>
      </c>
      <c r="AX481" s="13" t="s">
        <v>79</v>
      </c>
      <c r="AY481" s="213" t="s">
        <v>125</v>
      </c>
    </row>
    <row r="482" spans="1:65" s="2" customFormat="1" ht="14.4" customHeight="1">
      <c r="A482" s="33"/>
      <c r="B482" s="34"/>
      <c r="C482" s="186" t="s">
        <v>804</v>
      </c>
      <c r="D482" s="186" t="s">
        <v>127</v>
      </c>
      <c r="E482" s="187" t="s">
        <v>805</v>
      </c>
      <c r="F482" s="188" t="s">
        <v>806</v>
      </c>
      <c r="G482" s="189" t="s">
        <v>169</v>
      </c>
      <c r="H482" s="190">
        <v>15.1</v>
      </c>
      <c r="I482" s="191"/>
      <c r="J482" s="192">
        <f>ROUND(I482*H482,2)</f>
        <v>0</v>
      </c>
      <c r="K482" s="188" t="s">
        <v>131</v>
      </c>
      <c r="L482" s="38"/>
      <c r="M482" s="193" t="s">
        <v>19</v>
      </c>
      <c r="N482" s="194" t="s">
        <v>43</v>
      </c>
      <c r="O482" s="63"/>
      <c r="P482" s="195">
        <f>O482*H482</f>
        <v>0</v>
      </c>
      <c r="Q482" s="195">
        <v>0</v>
      </c>
      <c r="R482" s="195">
        <f>Q482*H482</f>
        <v>0</v>
      </c>
      <c r="S482" s="195">
        <v>4.2999999999999997E-2</v>
      </c>
      <c r="T482" s="196">
        <f>S482*H482</f>
        <v>0.64929999999999999</v>
      </c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R482" s="197" t="s">
        <v>132</v>
      </c>
      <c r="AT482" s="197" t="s">
        <v>127</v>
      </c>
      <c r="AU482" s="197" t="s">
        <v>82</v>
      </c>
      <c r="AY482" s="16" t="s">
        <v>125</v>
      </c>
      <c r="BE482" s="198">
        <f>IF(N482="základní",J482,0)</f>
        <v>0</v>
      </c>
      <c r="BF482" s="198">
        <f>IF(N482="snížená",J482,0)</f>
        <v>0</v>
      </c>
      <c r="BG482" s="198">
        <f>IF(N482="zákl. přenesená",J482,0)</f>
        <v>0</v>
      </c>
      <c r="BH482" s="198">
        <f>IF(N482="sníž. přenesená",J482,0)</f>
        <v>0</v>
      </c>
      <c r="BI482" s="198">
        <f>IF(N482="nulová",J482,0)</f>
        <v>0</v>
      </c>
      <c r="BJ482" s="16" t="s">
        <v>79</v>
      </c>
      <c r="BK482" s="198">
        <f>ROUND(I482*H482,2)</f>
        <v>0</v>
      </c>
      <c r="BL482" s="16" t="s">
        <v>132</v>
      </c>
      <c r="BM482" s="197" t="s">
        <v>807</v>
      </c>
    </row>
    <row r="483" spans="1:65" s="2" customFormat="1" ht="28.8">
      <c r="A483" s="33"/>
      <c r="B483" s="34"/>
      <c r="C483" s="35"/>
      <c r="D483" s="199" t="s">
        <v>134</v>
      </c>
      <c r="E483" s="35"/>
      <c r="F483" s="200" t="s">
        <v>808</v>
      </c>
      <c r="G483" s="35"/>
      <c r="H483" s="35"/>
      <c r="I483" s="107"/>
      <c r="J483" s="35"/>
      <c r="K483" s="35"/>
      <c r="L483" s="38"/>
      <c r="M483" s="201"/>
      <c r="N483" s="202"/>
      <c r="O483" s="63"/>
      <c r="P483" s="63"/>
      <c r="Q483" s="63"/>
      <c r="R483" s="63"/>
      <c r="S483" s="63"/>
      <c r="T483" s="64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T483" s="16" t="s">
        <v>134</v>
      </c>
      <c r="AU483" s="16" t="s">
        <v>82</v>
      </c>
    </row>
    <row r="484" spans="1:65" s="13" customFormat="1" ht="10.199999999999999">
      <c r="B484" s="203"/>
      <c r="C484" s="204"/>
      <c r="D484" s="199" t="s">
        <v>136</v>
      </c>
      <c r="E484" s="205" t="s">
        <v>19</v>
      </c>
      <c r="F484" s="206" t="s">
        <v>809</v>
      </c>
      <c r="G484" s="204"/>
      <c r="H484" s="207">
        <v>8.9</v>
      </c>
      <c r="I484" s="208"/>
      <c r="J484" s="204"/>
      <c r="K484" s="204"/>
      <c r="L484" s="209"/>
      <c r="M484" s="210"/>
      <c r="N484" s="211"/>
      <c r="O484" s="211"/>
      <c r="P484" s="211"/>
      <c r="Q484" s="211"/>
      <c r="R484" s="211"/>
      <c r="S484" s="211"/>
      <c r="T484" s="212"/>
      <c r="AT484" s="213" t="s">
        <v>136</v>
      </c>
      <c r="AU484" s="213" t="s">
        <v>82</v>
      </c>
      <c r="AV484" s="13" t="s">
        <v>82</v>
      </c>
      <c r="AW484" s="13" t="s">
        <v>33</v>
      </c>
      <c r="AX484" s="13" t="s">
        <v>72</v>
      </c>
      <c r="AY484" s="213" t="s">
        <v>125</v>
      </c>
    </row>
    <row r="485" spans="1:65" s="13" customFormat="1" ht="10.199999999999999">
      <c r="B485" s="203"/>
      <c r="C485" s="204"/>
      <c r="D485" s="199" t="s">
        <v>136</v>
      </c>
      <c r="E485" s="205" t="s">
        <v>19</v>
      </c>
      <c r="F485" s="206" t="s">
        <v>810</v>
      </c>
      <c r="G485" s="204"/>
      <c r="H485" s="207">
        <v>6.2</v>
      </c>
      <c r="I485" s="208"/>
      <c r="J485" s="204"/>
      <c r="K485" s="204"/>
      <c r="L485" s="209"/>
      <c r="M485" s="210"/>
      <c r="N485" s="211"/>
      <c r="O485" s="211"/>
      <c r="P485" s="211"/>
      <c r="Q485" s="211"/>
      <c r="R485" s="211"/>
      <c r="S485" s="211"/>
      <c r="T485" s="212"/>
      <c r="AT485" s="213" t="s">
        <v>136</v>
      </c>
      <c r="AU485" s="213" t="s">
        <v>82</v>
      </c>
      <c r="AV485" s="13" t="s">
        <v>82</v>
      </c>
      <c r="AW485" s="13" t="s">
        <v>33</v>
      </c>
      <c r="AX485" s="13" t="s">
        <v>72</v>
      </c>
      <c r="AY485" s="213" t="s">
        <v>125</v>
      </c>
    </row>
    <row r="486" spans="1:65" s="2" customFormat="1" ht="14.4" customHeight="1">
      <c r="A486" s="33"/>
      <c r="B486" s="34"/>
      <c r="C486" s="186" t="s">
        <v>811</v>
      </c>
      <c r="D486" s="186" t="s">
        <v>127</v>
      </c>
      <c r="E486" s="187" t="s">
        <v>812</v>
      </c>
      <c r="F486" s="188" t="s">
        <v>813</v>
      </c>
      <c r="G486" s="189" t="s">
        <v>169</v>
      </c>
      <c r="H486" s="190">
        <v>17.05</v>
      </c>
      <c r="I486" s="191"/>
      <c r="J486" s="192">
        <f>ROUND(I486*H486,2)</f>
        <v>0</v>
      </c>
      <c r="K486" s="188" t="s">
        <v>131</v>
      </c>
      <c r="L486" s="38"/>
      <c r="M486" s="193" t="s">
        <v>19</v>
      </c>
      <c r="N486" s="194" t="s">
        <v>43</v>
      </c>
      <c r="O486" s="63"/>
      <c r="P486" s="195">
        <f>O486*H486</f>
        <v>0</v>
      </c>
      <c r="Q486" s="195">
        <v>0</v>
      </c>
      <c r="R486" s="195">
        <f>Q486*H486</f>
        <v>0</v>
      </c>
      <c r="S486" s="195">
        <v>6.5000000000000002E-2</v>
      </c>
      <c r="T486" s="196">
        <f>S486*H486</f>
        <v>1.1082500000000002</v>
      </c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R486" s="197" t="s">
        <v>132</v>
      </c>
      <c r="AT486" s="197" t="s">
        <v>127</v>
      </c>
      <c r="AU486" s="197" t="s">
        <v>82</v>
      </c>
      <c r="AY486" s="16" t="s">
        <v>125</v>
      </c>
      <c r="BE486" s="198">
        <f>IF(N486="základní",J486,0)</f>
        <v>0</v>
      </c>
      <c r="BF486" s="198">
        <f>IF(N486="snížená",J486,0)</f>
        <v>0</v>
      </c>
      <c r="BG486" s="198">
        <f>IF(N486="zákl. přenesená",J486,0)</f>
        <v>0</v>
      </c>
      <c r="BH486" s="198">
        <f>IF(N486="sníž. přenesená",J486,0)</f>
        <v>0</v>
      </c>
      <c r="BI486" s="198">
        <f>IF(N486="nulová",J486,0)</f>
        <v>0</v>
      </c>
      <c r="BJ486" s="16" t="s">
        <v>79</v>
      </c>
      <c r="BK486" s="198">
        <f>ROUND(I486*H486,2)</f>
        <v>0</v>
      </c>
      <c r="BL486" s="16" t="s">
        <v>132</v>
      </c>
      <c r="BM486" s="197" t="s">
        <v>814</v>
      </c>
    </row>
    <row r="487" spans="1:65" s="2" customFormat="1" ht="28.8">
      <c r="A487" s="33"/>
      <c r="B487" s="34"/>
      <c r="C487" s="35"/>
      <c r="D487" s="199" t="s">
        <v>134</v>
      </c>
      <c r="E487" s="35"/>
      <c r="F487" s="200" t="s">
        <v>815</v>
      </c>
      <c r="G487" s="35"/>
      <c r="H487" s="35"/>
      <c r="I487" s="107"/>
      <c r="J487" s="35"/>
      <c r="K487" s="35"/>
      <c r="L487" s="38"/>
      <c r="M487" s="201"/>
      <c r="N487" s="202"/>
      <c r="O487" s="63"/>
      <c r="P487" s="63"/>
      <c r="Q487" s="63"/>
      <c r="R487" s="63"/>
      <c r="S487" s="63"/>
      <c r="T487" s="64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T487" s="16" t="s">
        <v>134</v>
      </c>
      <c r="AU487" s="16" t="s">
        <v>82</v>
      </c>
    </row>
    <row r="488" spans="1:65" s="13" customFormat="1" ht="10.199999999999999">
      <c r="B488" s="203"/>
      <c r="C488" s="204"/>
      <c r="D488" s="199" t="s">
        <v>136</v>
      </c>
      <c r="E488" s="205" t="s">
        <v>19</v>
      </c>
      <c r="F488" s="206" t="s">
        <v>816</v>
      </c>
      <c r="G488" s="204"/>
      <c r="H488" s="207">
        <v>9.65</v>
      </c>
      <c r="I488" s="208"/>
      <c r="J488" s="204"/>
      <c r="K488" s="204"/>
      <c r="L488" s="209"/>
      <c r="M488" s="210"/>
      <c r="N488" s="211"/>
      <c r="O488" s="211"/>
      <c r="P488" s="211"/>
      <c r="Q488" s="211"/>
      <c r="R488" s="211"/>
      <c r="S488" s="211"/>
      <c r="T488" s="212"/>
      <c r="AT488" s="213" t="s">
        <v>136</v>
      </c>
      <c r="AU488" s="213" t="s">
        <v>82</v>
      </c>
      <c r="AV488" s="13" t="s">
        <v>82</v>
      </c>
      <c r="AW488" s="13" t="s">
        <v>33</v>
      </c>
      <c r="AX488" s="13" t="s">
        <v>72</v>
      </c>
      <c r="AY488" s="213" t="s">
        <v>125</v>
      </c>
    </row>
    <row r="489" spans="1:65" s="13" customFormat="1" ht="10.199999999999999">
      <c r="B489" s="203"/>
      <c r="C489" s="204"/>
      <c r="D489" s="199" t="s">
        <v>136</v>
      </c>
      <c r="E489" s="205" t="s">
        <v>19</v>
      </c>
      <c r="F489" s="206" t="s">
        <v>817</v>
      </c>
      <c r="G489" s="204"/>
      <c r="H489" s="207">
        <v>7.4</v>
      </c>
      <c r="I489" s="208"/>
      <c r="J489" s="204"/>
      <c r="K489" s="204"/>
      <c r="L489" s="209"/>
      <c r="M489" s="210"/>
      <c r="N489" s="211"/>
      <c r="O489" s="211"/>
      <c r="P489" s="211"/>
      <c r="Q489" s="211"/>
      <c r="R489" s="211"/>
      <c r="S489" s="211"/>
      <c r="T489" s="212"/>
      <c r="AT489" s="213" t="s">
        <v>136</v>
      </c>
      <c r="AU489" s="213" t="s">
        <v>82</v>
      </c>
      <c r="AV489" s="13" t="s">
        <v>82</v>
      </c>
      <c r="AW489" s="13" t="s">
        <v>33</v>
      </c>
      <c r="AX489" s="13" t="s">
        <v>72</v>
      </c>
      <c r="AY489" s="213" t="s">
        <v>125</v>
      </c>
    </row>
    <row r="490" spans="1:65" s="2" customFormat="1" ht="14.4" customHeight="1">
      <c r="A490" s="33"/>
      <c r="B490" s="34"/>
      <c r="C490" s="186" t="s">
        <v>818</v>
      </c>
      <c r="D490" s="186" t="s">
        <v>127</v>
      </c>
      <c r="E490" s="187" t="s">
        <v>819</v>
      </c>
      <c r="F490" s="188" t="s">
        <v>820</v>
      </c>
      <c r="G490" s="189" t="s">
        <v>169</v>
      </c>
      <c r="H490" s="190">
        <v>3</v>
      </c>
      <c r="I490" s="191"/>
      <c r="J490" s="192">
        <f>ROUND(I490*H490,2)</f>
        <v>0</v>
      </c>
      <c r="K490" s="188" t="s">
        <v>131</v>
      </c>
      <c r="L490" s="38"/>
      <c r="M490" s="193" t="s">
        <v>19</v>
      </c>
      <c r="N490" s="194" t="s">
        <v>43</v>
      </c>
      <c r="O490" s="63"/>
      <c r="P490" s="195">
        <f>O490*H490</f>
        <v>0</v>
      </c>
      <c r="Q490" s="195">
        <v>0</v>
      </c>
      <c r="R490" s="195">
        <f>Q490*H490</f>
        <v>0</v>
      </c>
      <c r="S490" s="195">
        <v>4.2999999999999997E-2</v>
      </c>
      <c r="T490" s="196">
        <f>S490*H490</f>
        <v>0.129</v>
      </c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R490" s="197" t="s">
        <v>132</v>
      </c>
      <c r="AT490" s="197" t="s">
        <v>127</v>
      </c>
      <c r="AU490" s="197" t="s">
        <v>82</v>
      </c>
      <c r="AY490" s="16" t="s">
        <v>125</v>
      </c>
      <c r="BE490" s="198">
        <f>IF(N490="základní",J490,0)</f>
        <v>0</v>
      </c>
      <c r="BF490" s="198">
        <f>IF(N490="snížená",J490,0)</f>
        <v>0</v>
      </c>
      <c r="BG490" s="198">
        <f>IF(N490="zákl. přenesená",J490,0)</f>
        <v>0</v>
      </c>
      <c r="BH490" s="198">
        <f>IF(N490="sníž. přenesená",J490,0)</f>
        <v>0</v>
      </c>
      <c r="BI490" s="198">
        <f>IF(N490="nulová",J490,0)</f>
        <v>0</v>
      </c>
      <c r="BJ490" s="16" t="s">
        <v>79</v>
      </c>
      <c r="BK490" s="198">
        <f>ROUND(I490*H490,2)</f>
        <v>0</v>
      </c>
      <c r="BL490" s="16" t="s">
        <v>132</v>
      </c>
      <c r="BM490" s="197" t="s">
        <v>821</v>
      </c>
    </row>
    <row r="491" spans="1:65" s="2" customFormat="1" ht="28.8">
      <c r="A491" s="33"/>
      <c r="B491" s="34"/>
      <c r="C491" s="35"/>
      <c r="D491" s="199" t="s">
        <v>134</v>
      </c>
      <c r="E491" s="35"/>
      <c r="F491" s="200" t="s">
        <v>822</v>
      </c>
      <c r="G491" s="35"/>
      <c r="H491" s="35"/>
      <c r="I491" s="107"/>
      <c r="J491" s="35"/>
      <c r="K491" s="35"/>
      <c r="L491" s="38"/>
      <c r="M491" s="201"/>
      <c r="N491" s="202"/>
      <c r="O491" s="63"/>
      <c r="P491" s="63"/>
      <c r="Q491" s="63"/>
      <c r="R491" s="63"/>
      <c r="S491" s="63"/>
      <c r="T491" s="64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T491" s="16" t="s">
        <v>134</v>
      </c>
      <c r="AU491" s="16" t="s">
        <v>82</v>
      </c>
    </row>
    <row r="492" spans="1:65" s="13" customFormat="1" ht="10.199999999999999">
      <c r="B492" s="203"/>
      <c r="C492" s="204"/>
      <c r="D492" s="199" t="s">
        <v>136</v>
      </c>
      <c r="E492" s="205" t="s">
        <v>19</v>
      </c>
      <c r="F492" s="206" t="s">
        <v>823</v>
      </c>
      <c r="G492" s="204"/>
      <c r="H492" s="207">
        <v>1</v>
      </c>
      <c r="I492" s="208"/>
      <c r="J492" s="204"/>
      <c r="K492" s="204"/>
      <c r="L492" s="209"/>
      <c r="M492" s="210"/>
      <c r="N492" s="211"/>
      <c r="O492" s="211"/>
      <c r="P492" s="211"/>
      <c r="Q492" s="211"/>
      <c r="R492" s="211"/>
      <c r="S492" s="211"/>
      <c r="T492" s="212"/>
      <c r="AT492" s="213" t="s">
        <v>136</v>
      </c>
      <c r="AU492" s="213" t="s">
        <v>82</v>
      </c>
      <c r="AV492" s="13" t="s">
        <v>82</v>
      </c>
      <c r="AW492" s="13" t="s">
        <v>33</v>
      </c>
      <c r="AX492" s="13" t="s">
        <v>72</v>
      </c>
      <c r="AY492" s="213" t="s">
        <v>125</v>
      </c>
    </row>
    <row r="493" spans="1:65" s="13" customFormat="1" ht="10.199999999999999">
      <c r="B493" s="203"/>
      <c r="C493" s="204"/>
      <c r="D493" s="199" t="s">
        <v>136</v>
      </c>
      <c r="E493" s="205" t="s">
        <v>19</v>
      </c>
      <c r="F493" s="206" t="s">
        <v>824</v>
      </c>
      <c r="G493" s="204"/>
      <c r="H493" s="207">
        <v>2</v>
      </c>
      <c r="I493" s="208"/>
      <c r="J493" s="204"/>
      <c r="K493" s="204"/>
      <c r="L493" s="209"/>
      <c r="M493" s="210"/>
      <c r="N493" s="211"/>
      <c r="O493" s="211"/>
      <c r="P493" s="211"/>
      <c r="Q493" s="211"/>
      <c r="R493" s="211"/>
      <c r="S493" s="211"/>
      <c r="T493" s="212"/>
      <c r="AT493" s="213" t="s">
        <v>136</v>
      </c>
      <c r="AU493" s="213" t="s">
        <v>82</v>
      </c>
      <c r="AV493" s="13" t="s">
        <v>82</v>
      </c>
      <c r="AW493" s="13" t="s">
        <v>33</v>
      </c>
      <c r="AX493" s="13" t="s">
        <v>72</v>
      </c>
      <c r="AY493" s="213" t="s">
        <v>125</v>
      </c>
    </row>
    <row r="494" spans="1:65" s="2" customFormat="1" ht="14.4" customHeight="1">
      <c r="A494" s="33"/>
      <c r="B494" s="34"/>
      <c r="C494" s="214" t="s">
        <v>825</v>
      </c>
      <c r="D494" s="214" t="s">
        <v>328</v>
      </c>
      <c r="E494" s="215" t="s">
        <v>826</v>
      </c>
      <c r="F494" s="216" t="s">
        <v>827</v>
      </c>
      <c r="G494" s="217" t="s">
        <v>176</v>
      </c>
      <c r="H494" s="218">
        <v>8</v>
      </c>
      <c r="I494" s="219"/>
      <c r="J494" s="220">
        <f>ROUND(I494*H494,2)</f>
        <v>0</v>
      </c>
      <c r="K494" s="216" t="s">
        <v>131</v>
      </c>
      <c r="L494" s="221"/>
      <c r="M494" s="222" t="s">
        <v>19</v>
      </c>
      <c r="N494" s="223" t="s">
        <v>43</v>
      </c>
      <c r="O494" s="63"/>
      <c r="P494" s="195">
        <f>O494*H494</f>
        <v>0</v>
      </c>
      <c r="Q494" s="195">
        <v>0</v>
      </c>
      <c r="R494" s="195">
        <f>Q494*H494</f>
        <v>0</v>
      </c>
      <c r="S494" s="195">
        <v>0</v>
      </c>
      <c r="T494" s="196">
        <f>S494*H494</f>
        <v>0</v>
      </c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R494" s="197" t="s">
        <v>173</v>
      </c>
      <c r="AT494" s="197" t="s">
        <v>328</v>
      </c>
      <c r="AU494" s="197" t="s">
        <v>82</v>
      </c>
      <c r="AY494" s="16" t="s">
        <v>125</v>
      </c>
      <c r="BE494" s="198">
        <f>IF(N494="základní",J494,0)</f>
        <v>0</v>
      </c>
      <c r="BF494" s="198">
        <f>IF(N494="snížená",J494,0)</f>
        <v>0</v>
      </c>
      <c r="BG494" s="198">
        <f>IF(N494="zákl. přenesená",J494,0)</f>
        <v>0</v>
      </c>
      <c r="BH494" s="198">
        <f>IF(N494="sníž. přenesená",J494,0)</f>
        <v>0</v>
      </c>
      <c r="BI494" s="198">
        <f>IF(N494="nulová",J494,0)</f>
        <v>0</v>
      </c>
      <c r="BJ494" s="16" t="s">
        <v>79</v>
      </c>
      <c r="BK494" s="198">
        <f>ROUND(I494*H494,2)</f>
        <v>0</v>
      </c>
      <c r="BL494" s="16" t="s">
        <v>132</v>
      </c>
      <c r="BM494" s="197" t="s">
        <v>828</v>
      </c>
    </row>
    <row r="495" spans="1:65" s="2" customFormat="1" ht="10.199999999999999">
      <c r="A495" s="33"/>
      <c r="B495" s="34"/>
      <c r="C495" s="35"/>
      <c r="D495" s="199" t="s">
        <v>134</v>
      </c>
      <c r="E495" s="35"/>
      <c r="F495" s="200" t="s">
        <v>827</v>
      </c>
      <c r="G495" s="35"/>
      <c r="H495" s="35"/>
      <c r="I495" s="107"/>
      <c r="J495" s="35"/>
      <c r="K495" s="35"/>
      <c r="L495" s="38"/>
      <c r="M495" s="201"/>
      <c r="N495" s="202"/>
      <c r="O495" s="63"/>
      <c r="P495" s="63"/>
      <c r="Q495" s="63"/>
      <c r="R495" s="63"/>
      <c r="S495" s="63"/>
      <c r="T495" s="64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33"/>
      <c r="AT495" s="16" t="s">
        <v>134</v>
      </c>
      <c r="AU495" s="16" t="s">
        <v>82</v>
      </c>
    </row>
    <row r="496" spans="1:65" s="2" customFormat="1" ht="14.4" customHeight="1">
      <c r="A496" s="33"/>
      <c r="B496" s="34"/>
      <c r="C496" s="186" t="s">
        <v>829</v>
      </c>
      <c r="D496" s="186" t="s">
        <v>127</v>
      </c>
      <c r="E496" s="187" t="s">
        <v>830</v>
      </c>
      <c r="F496" s="188" t="s">
        <v>831</v>
      </c>
      <c r="G496" s="189" t="s">
        <v>176</v>
      </c>
      <c r="H496" s="190">
        <v>4.75</v>
      </c>
      <c r="I496" s="191"/>
      <c r="J496" s="192">
        <f>ROUND(I496*H496,2)</f>
        <v>0</v>
      </c>
      <c r="K496" s="188" t="s">
        <v>131</v>
      </c>
      <c r="L496" s="38"/>
      <c r="M496" s="193" t="s">
        <v>19</v>
      </c>
      <c r="N496" s="194" t="s">
        <v>43</v>
      </c>
      <c r="O496" s="63"/>
      <c r="P496" s="195">
        <f>O496*H496</f>
        <v>0</v>
      </c>
      <c r="Q496" s="195">
        <v>0.12</v>
      </c>
      <c r="R496" s="195">
        <f>Q496*H496</f>
        <v>0.56999999999999995</v>
      </c>
      <c r="S496" s="195">
        <v>2.2000000000000002</v>
      </c>
      <c r="T496" s="196">
        <f>S496*H496</f>
        <v>10.450000000000001</v>
      </c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33"/>
      <c r="AR496" s="197" t="s">
        <v>132</v>
      </c>
      <c r="AT496" s="197" t="s">
        <v>127</v>
      </c>
      <c r="AU496" s="197" t="s">
        <v>82</v>
      </c>
      <c r="AY496" s="16" t="s">
        <v>125</v>
      </c>
      <c r="BE496" s="198">
        <f>IF(N496="základní",J496,0)</f>
        <v>0</v>
      </c>
      <c r="BF496" s="198">
        <f>IF(N496="snížená",J496,0)</f>
        <v>0</v>
      </c>
      <c r="BG496" s="198">
        <f>IF(N496="zákl. přenesená",J496,0)</f>
        <v>0</v>
      </c>
      <c r="BH496" s="198">
        <f>IF(N496="sníž. přenesená",J496,0)</f>
        <v>0</v>
      </c>
      <c r="BI496" s="198">
        <f>IF(N496="nulová",J496,0)</f>
        <v>0</v>
      </c>
      <c r="BJ496" s="16" t="s">
        <v>79</v>
      </c>
      <c r="BK496" s="198">
        <f>ROUND(I496*H496,2)</f>
        <v>0</v>
      </c>
      <c r="BL496" s="16" t="s">
        <v>132</v>
      </c>
      <c r="BM496" s="197" t="s">
        <v>832</v>
      </c>
    </row>
    <row r="497" spans="1:65" s="2" customFormat="1" ht="10.199999999999999">
      <c r="A497" s="33"/>
      <c r="B497" s="34"/>
      <c r="C497" s="35"/>
      <c r="D497" s="199" t="s">
        <v>134</v>
      </c>
      <c r="E497" s="35"/>
      <c r="F497" s="200" t="s">
        <v>833</v>
      </c>
      <c r="G497" s="35"/>
      <c r="H497" s="35"/>
      <c r="I497" s="107"/>
      <c r="J497" s="35"/>
      <c r="K497" s="35"/>
      <c r="L497" s="38"/>
      <c r="M497" s="201"/>
      <c r="N497" s="202"/>
      <c r="O497" s="63"/>
      <c r="P497" s="63"/>
      <c r="Q497" s="63"/>
      <c r="R497" s="63"/>
      <c r="S497" s="63"/>
      <c r="T497" s="64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33"/>
      <c r="AT497" s="16" t="s">
        <v>134</v>
      </c>
      <c r="AU497" s="16" t="s">
        <v>82</v>
      </c>
    </row>
    <row r="498" spans="1:65" s="13" customFormat="1" ht="10.199999999999999">
      <c r="B498" s="203"/>
      <c r="C498" s="204"/>
      <c r="D498" s="199" t="s">
        <v>136</v>
      </c>
      <c r="E498" s="205" t="s">
        <v>19</v>
      </c>
      <c r="F498" s="206" t="s">
        <v>834</v>
      </c>
      <c r="G498" s="204"/>
      <c r="H498" s="207">
        <v>1.5</v>
      </c>
      <c r="I498" s="208"/>
      <c r="J498" s="204"/>
      <c r="K498" s="204"/>
      <c r="L498" s="209"/>
      <c r="M498" s="210"/>
      <c r="N498" s="211"/>
      <c r="O498" s="211"/>
      <c r="P498" s="211"/>
      <c r="Q498" s="211"/>
      <c r="R498" s="211"/>
      <c r="S498" s="211"/>
      <c r="T498" s="212"/>
      <c r="AT498" s="213" t="s">
        <v>136</v>
      </c>
      <c r="AU498" s="213" t="s">
        <v>82</v>
      </c>
      <c r="AV498" s="13" t="s">
        <v>82</v>
      </c>
      <c r="AW498" s="13" t="s">
        <v>33</v>
      </c>
      <c r="AX498" s="13" t="s">
        <v>72</v>
      </c>
      <c r="AY498" s="213" t="s">
        <v>125</v>
      </c>
    </row>
    <row r="499" spans="1:65" s="13" customFormat="1" ht="10.199999999999999">
      <c r="B499" s="203"/>
      <c r="C499" s="204"/>
      <c r="D499" s="199" t="s">
        <v>136</v>
      </c>
      <c r="E499" s="205" t="s">
        <v>19</v>
      </c>
      <c r="F499" s="206" t="s">
        <v>835</v>
      </c>
      <c r="G499" s="204"/>
      <c r="H499" s="207">
        <v>3.25</v>
      </c>
      <c r="I499" s="208"/>
      <c r="J499" s="204"/>
      <c r="K499" s="204"/>
      <c r="L499" s="209"/>
      <c r="M499" s="210"/>
      <c r="N499" s="211"/>
      <c r="O499" s="211"/>
      <c r="P499" s="211"/>
      <c r="Q499" s="211"/>
      <c r="R499" s="211"/>
      <c r="S499" s="211"/>
      <c r="T499" s="212"/>
      <c r="AT499" s="213" t="s">
        <v>136</v>
      </c>
      <c r="AU499" s="213" t="s">
        <v>82</v>
      </c>
      <c r="AV499" s="13" t="s">
        <v>82</v>
      </c>
      <c r="AW499" s="13" t="s">
        <v>33</v>
      </c>
      <c r="AX499" s="13" t="s">
        <v>72</v>
      </c>
      <c r="AY499" s="213" t="s">
        <v>125</v>
      </c>
    </row>
    <row r="500" spans="1:65" s="2" customFormat="1" ht="14.4" customHeight="1">
      <c r="A500" s="33"/>
      <c r="B500" s="34"/>
      <c r="C500" s="186" t="s">
        <v>836</v>
      </c>
      <c r="D500" s="186" t="s">
        <v>127</v>
      </c>
      <c r="E500" s="187" t="s">
        <v>837</v>
      </c>
      <c r="F500" s="188" t="s">
        <v>838</v>
      </c>
      <c r="G500" s="189" t="s">
        <v>839</v>
      </c>
      <c r="H500" s="190">
        <v>1</v>
      </c>
      <c r="I500" s="191"/>
      <c r="J500" s="192">
        <f>ROUND(I500*H500,2)</f>
        <v>0</v>
      </c>
      <c r="K500" s="188" t="s">
        <v>19</v>
      </c>
      <c r="L500" s="38"/>
      <c r="M500" s="193" t="s">
        <v>19</v>
      </c>
      <c r="N500" s="194" t="s">
        <v>43</v>
      </c>
      <c r="O500" s="63"/>
      <c r="P500" s="195">
        <f>O500*H500</f>
        <v>0</v>
      </c>
      <c r="Q500" s="195">
        <v>9.5000000000000001E-2</v>
      </c>
      <c r="R500" s="195">
        <f>Q500*H500</f>
        <v>9.5000000000000001E-2</v>
      </c>
      <c r="S500" s="195">
        <v>0</v>
      </c>
      <c r="T500" s="196">
        <f>S500*H500</f>
        <v>0</v>
      </c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33"/>
      <c r="AR500" s="197" t="s">
        <v>132</v>
      </c>
      <c r="AT500" s="197" t="s">
        <v>127</v>
      </c>
      <c r="AU500" s="197" t="s">
        <v>82</v>
      </c>
      <c r="AY500" s="16" t="s">
        <v>125</v>
      </c>
      <c r="BE500" s="198">
        <f>IF(N500="základní",J500,0)</f>
        <v>0</v>
      </c>
      <c r="BF500" s="198">
        <f>IF(N500="snížená",J500,0)</f>
        <v>0</v>
      </c>
      <c r="BG500" s="198">
        <f>IF(N500="zákl. přenesená",J500,0)</f>
        <v>0</v>
      </c>
      <c r="BH500" s="198">
        <f>IF(N500="sníž. přenesená",J500,0)</f>
        <v>0</v>
      </c>
      <c r="BI500" s="198">
        <f>IF(N500="nulová",J500,0)</f>
        <v>0</v>
      </c>
      <c r="BJ500" s="16" t="s">
        <v>79</v>
      </c>
      <c r="BK500" s="198">
        <f>ROUND(I500*H500,2)</f>
        <v>0</v>
      </c>
      <c r="BL500" s="16" t="s">
        <v>132</v>
      </c>
      <c r="BM500" s="197" t="s">
        <v>840</v>
      </c>
    </row>
    <row r="501" spans="1:65" s="2" customFormat="1" ht="10.199999999999999">
      <c r="A501" s="33"/>
      <c r="B501" s="34"/>
      <c r="C501" s="35"/>
      <c r="D501" s="199" t="s">
        <v>134</v>
      </c>
      <c r="E501" s="35"/>
      <c r="F501" s="200" t="s">
        <v>841</v>
      </c>
      <c r="G501" s="35"/>
      <c r="H501" s="35"/>
      <c r="I501" s="107"/>
      <c r="J501" s="35"/>
      <c r="K501" s="35"/>
      <c r="L501" s="38"/>
      <c r="M501" s="201"/>
      <c r="N501" s="202"/>
      <c r="O501" s="63"/>
      <c r="P501" s="63"/>
      <c r="Q501" s="63"/>
      <c r="R501" s="63"/>
      <c r="S501" s="63"/>
      <c r="T501" s="64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33"/>
      <c r="AT501" s="16" t="s">
        <v>134</v>
      </c>
      <c r="AU501" s="16" t="s">
        <v>82</v>
      </c>
    </row>
    <row r="502" spans="1:65" s="2" customFormat="1" ht="19.2">
      <c r="A502" s="33"/>
      <c r="B502" s="34"/>
      <c r="C502" s="35"/>
      <c r="D502" s="199" t="s">
        <v>376</v>
      </c>
      <c r="E502" s="35"/>
      <c r="F502" s="224" t="s">
        <v>842</v>
      </c>
      <c r="G502" s="35"/>
      <c r="H502" s="35"/>
      <c r="I502" s="107"/>
      <c r="J502" s="35"/>
      <c r="K502" s="35"/>
      <c r="L502" s="38"/>
      <c r="M502" s="201"/>
      <c r="N502" s="202"/>
      <c r="O502" s="63"/>
      <c r="P502" s="63"/>
      <c r="Q502" s="63"/>
      <c r="R502" s="63"/>
      <c r="S502" s="63"/>
      <c r="T502" s="64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33"/>
      <c r="AT502" s="16" t="s">
        <v>376</v>
      </c>
      <c r="AU502" s="16" t="s">
        <v>82</v>
      </c>
    </row>
    <row r="503" spans="1:65" s="2" customFormat="1" ht="14.4" customHeight="1">
      <c r="A503" s="33"/>
      <c r="B503" s="34"/>
      <c r="C503" s="186" t="s">
        <v>843</v>
      </c>
      <c r="D503" s="186" t="s">
        <v>127</v>
      </c>
      <c r="E503" s="187" t="s">
        <v>844</v>
      </c>
      <c r="F503" s="188" t="s">
        <v>845</v>
      </c>
      <c r="G503" s="189" t="s">
        <v>169</v>
      </c>
      <c r="H503" s="190">
        <v>11</v>
      </c>
      <c r="I503" s="191"/>
      <c r="J503" s="192">
        <f>ROUND(I503*H503,2)</f>
        <v>0</v>
      </c>
      <c r="K503" s="188" t="s">
        <v>131</v>
      </c>
      <c r="L503" s="38"/>
      <c r="M503" s="193" t="s">
        <v>19</v>
      </c>
      <c r="N503" s="194" t="s">
        <v>43</v>
      </c>
      <c r="O503" s="63"/>
      <c r="P503" s="195">
        <f>O503*H503</f>
        <v>0</v>
      </c>
      <c r="Q503" s="195">
        <v>0</v>
      </c>
      <c r="R503" s="195">
        <f>Q503*H503</f>
        <v>0</v>
      </c>
      <c r="S503" s="195">
        <v>0.98</v>
      </c>
      <c r="T503" s="196">
        <f>S503*H503</f>
        <v>10.78</v>
      </c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33"/>
      <c r="AR503" s="197" t="s">
        <v>132</v>
      </c>
      <c r="AT503" s="197" t="s">
        <v>127</v>
      </c>
      <c r="AU503" s="197" t="s">
        <v>82</v>
      </c>
      <c r="AY503" s="16" t="s">
        <v>125</v>
      </c>
      <c r="BE503" s="198">
        <f>IF(N503="základní",J503,0)</f>
        <v>0</v>
      </c>
      <c r="BF503" s="198">
        <f>IF(N503="snížená",J503,0)</f>
        <v>0</v>
      </c>
      <c r="BG503" s="198">
        <f>IF(N503="zákl. přenesená",J503,0)</f>
        <v>0</v>
      </c>
      <c r="BH503" s="198">
        <f>IF(N503="sníž. přenesená",J503,0)</f>
        <v>0</v>
      </c>
      <c r="BI503" s="198">
        <f>IF(N503="nulová",J503,0)</f>
        <v>0</v>
      </c>
      <c r="BJ503" s="16" t="s">
        <v>79</v>
      </c>
      <c r="BK503" s="198">
        <f>ROUND(I503*H503,2)</f>
        <v>0</v>
      </c>
      <c r="BL503" s="16" t="s">
        <v>132</v>
      </c>
      <c r="BM503" s="197" t="s">
        <v>846</v>
      </c>
    </row>
    <row r="504" spans="1:65" s="2" customFormat="1" ht="19.2">
      <c r="A504" s="33"/>
      <c r="B504" s="34"/>
      <c r="C504" s="35"/>
      <c r="D504" s="199" t="s">
        <v>134</v>
      </c>
      <c r="E504" s="35"/>
      <c r="F504" s="200" t="s">
        <v>847</v>
      </c>
      <c r="G504" s="35"/>
      <c r="H504" s="35"/>
      <c r="I504" s="107"/>
      <c r="J504" s="35"/>
      <c r="K504" s="35"/>
      <c r="L504" s="38"/>
      <c r="M504" s="201"/>
      <c r="N504" s="202"/>
      <c r="O504" s="63"/>
      <c r="P504" s="63"/>
      <c r="Q504" s="63"/>
      <c r="R504" s="63"/>
      <c r="S504" s="63"/>
      <c r="T504" s="64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T504" s="16" t="s">
        <v>134</v>
      </c>
      <c r="AU504" s="16" t="s">
        <v>82</v>
      </c>
    </row>
    <row r="505" spans="1:65" s="13" customFormat="1" ht="10.199999999999999">
      <c r="B505" s="203"/>
      <c r="C505" s="204"/>
      <c r="D505" s="199" t="s">
        <v>136</v>
      </c>
      <c r="E505" s="205" t="s">
        <v>19</v>
      </c>
      <c r="F505" s="206" t="s">
        <v>848</v>
      </c>
      <c r="G505" s="204"/>
      <c r="H505" s="207">
        <v>11</v>
      </c>
      <c r="I505" s="208"/>
      <c r="J505" s="204"/>
      <c r="K505" s="204"/>
      <c r="L505" s="209"/>
      <c r="M505" s="210"/>
      <c r="N505" s="211"/>
      <c r="O505" s="211"/>
      <c r="P505" s="211"/>
      <c r="Q505" s="211"/>
      <c r="R505" s="211"/>
      <c r="S505" s="211"/>
      <c r="T505" s="212"/>
      <c r="AT505" s="213" t="s">
        <v>136</v>
      </c>
      <c r="AU505" s="213" t="s">
        <v>82</v>
      </c>
      <c r="AV505" s="13" t="s">
        <v>82</v>
      </c>
      <c r="AW505" s="13" t="s">
        <v>33</v>
      </c>
      <c r="AX505" s="13" t="s">
        <v>79</v>
      </c>
      <c r="AY505" s="213" t="s">
        <v>125</v>
      </c>
    </row>
    <row r="506" spans="1:65" s="12" customFormat="1" ht="22.8" customHeight="1">
      <c r="B506" s="170"/>
      <c r="C506" s="171"/>
      <c r="D506" s="172" t="s">
        <v>71</v>
      </c>
      <c r="E506" s="184" t="s">
        <v>849</v>
      </c>
      <c r="F506" s="184" t="s">
        <v>850</v>
      </c>
      <c r="G506" s="171"/>
      <c r="H506" s="171"/>
      <c r="I506" s="174"/>
      <c r="J506" s="185">
        <f>BK506</f>
        <v>0</v>
      </c>
      <c r="K506" s="171"/>
      <c r="L506" s="176"/>
      <c r="M506" s="177"/>
      <c r="N506" s="178"/>
      <c r="O506" s="178"/>
      <c r="P506" s="179">
        <f>SUM(P507:P524)</f>
        <v>0</v>
      </c>
      <c r="Q506" s="178"/>
      <c r="R506" s="179">
        <f>SUM(R507:R524)</f>
        <v>0</v>
      </c>
      <c r="S506" s="178"/>
      <c r="T506" s="180">
        <f>SUM(T507:T524)</f>
        <v>0</v>
      </c>
      <c r="AR506" s="181" t="s">
        <v>79</v>
      </c>
      <c r="AT506" s="182" t="s">
        <v>71</v>
      </c>
      <c r="AU506" s="182" t="s">
        <v>79</v>
      </c>
      <c r="AY506" s="181" t="s">
        <v>125</v>
      </c>
      <c r="BK506" s="183">
        <f>SUM(BK507:BK524)</f>
        <v>0</v>
      </c>
    </row>
    <row r="507" spans="1:65" s="2" customFormat="1" ht="21.6" customHeight="1">
      <c r="A507" s="33"/>
      <c r="B507" s="34"/>
      <c r="C507" s="186" t="s">
        <v>851</v>
      </c>
      <c r="D507" s="186" t="s">
        <v>127</v>
      </c>
      <c r="E507" s="187" t="s">
        <v>852</v>
      </c>
      <c r="F507" s="188" t="s">
        <v>853</v>
      </c>
      <c r="G507" s="189" t="s">
        <v>305</v>
      </c>
      <c r="H507" s="190">
        <v>21.23</v>
      </c>
      <c r="I507" s="191"/>
      <c r="J507" s="192">
        <f>ROUND(I507*H507,2)</f>
        <v>0</v>
      </c>
      <c r="K507" s="188" t="s">
        <v>131</v>
      </c>
      <c r="L507" s="38"/>
      <c r="M507" s="193" t="s">
        <v>19</v>
      </c>
      <c r="N507" s="194" t="s">
        <v>43</v>
      </c>
      <c r="O507" s="63"/>
      <c r="P507" s="195">
        <f>O507*H507</f>
        <v>0</v>
      </c>
      <c r="Q507" s="195">
        <v>0</v>
      </c>
      <c r="R507" s="195">
        <f>Q507*H507</f>
        <v>0</v>
      </c>
      <c r="S507" s="195">
        <v>0</v>
      </c>
      <c r="T507" s="196">
        <f>S507*H507</f>
        <v>0</v>
      </c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R507" s="197" t="s">
        <v>132</v>
      </c>
      <c r="AT507" s="197" t="s">
        <v>127</v>
      </c>
      <c r="AU507" s="197" t="s">
        <v>82</v>
      </c>
      <c r="AY507" s="16" t="s">
        <v>125</v>
      </c>
      <c r="BE507" s="198">
        <f>IF(N507="základní",J507,0)</f>
        <v>0</v>
      </c>
      <c r="BF507" s="198">
        <f>IF(N507="snížená",J507,0)</f>
        <v>0</v>
      </c>
      <c r="BG507" s="198">
        <f>IF(N507="zákl. přenesená",J507,0)</f>
        <v>0</v>
      </c>
      <c r="BH507" s="198">
        <f>IF(N507="sníž. přenesená",J507,0)</f>
        <v>0</v>
      </c>
      <c r="BI507" s="198">
        <f>IF(N507="nulová",J507,0)</f>
        <v>0</v>
      </c>
      <c r="BJ507" s="16" t="s">
        <v>79</v>
      </c>
      <c r="BK507" s="198">
        <f>ROUND(I507*H507,2)</f>
        <v>0</v>
      </c>
      <c r="BL507" s="16" t="s">
        <v>132</v>
      </c>
      <c r="BM507" s="197" t="s">
        <v>854</v>
      </c>
    </row>
    <row r="508" spans="1:65" s="2" customFormat="1" ht="19.2">
      <c r="A508" s="33"/>
      <c r="B508" s="34"/>
      <c r="C508" s="35"/>
      <c r="D508" s="199" t="s">
        <v>134</v>
      </c>
      <c r="E508" s="35"/>
      <c r="F508" s="200" t="s">
        <v>855</v>
      </c>
      <c r="G508" s="35"/>
      <c r="H508" s="35"/>
      <c r="I508" s="107"/>
      <c r="J508" s="35"/>
      <c r="K508" s="35"/>
      <c r="L508" s="38"/>
      <c r="M508" s="201"/>
      <c r="N508" s="202"/>
      <c r="O508" s="63"/>
      <c r="P508" s="63"/>
      <c r="Q508" s="63"/>
      <c r="R508" s="63"/>
      <c r="S508" s="63"/>
      <c r="T508" s="64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T508" s="16" t="s">
        <v>134</v>
      </c>
      <c r="AU508" s="16" t="s">
        <v>82</v>
      </c>
    </row>
    <row r="509" spans="1:65" s="2" customFormat="1" ht="19.2">
      <c r="A509" s="33"/>
      <c r="B509" s="34"/>
      <c r="C509" s="35"/>
      <c r="D509" s="199" t="s">
        <v>376</v>
      </c>
      <c r="E509" s="35"/>
      <c r="F509" s="224" t="s">
        <v>856</v>
      </c>
      <c r="G509" s="35"/>
      <c r="H509" s="35"/>
      <c r="I509" s="107"/>
      <c r="J509" s="35"/>
      <c r="K509" s="35"/>
      <c r="L509" s="38"/>
      <c r="M509" s="201"/>
      <c r="N509" s="202"/>
      <c r="O509" s="63"/>
      <c r="P509" s="63"/>
      <c r="Q509" s="63"/>
      <c r="R509" s="63"/>
      <c r="S509" s="63"/>
      <c r="T509" s="64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33"/>
      <c r="AT509" s="16" t="s">
        <v>376</v>
      </c>
      <c r="AU509" s="16" t="s">
        <v>82</v>
      </c>
    </row>
    <row r="510" spans="1:65" s="13" customFormat="1" ht="10.199999999999999">
      <c r="B510" s="203"/>
      <c r="C510" s="204"/>
      <c r="D510" s="199" t="s">
        <v>136</v>
      </c>
      <c r="E510" s="205" t="s">
        <v>19</v>
      </c>
      <c r="F510" s="206" t="s">
        <v>857</v>
      </c>
      <c r="G510" s="204"/>
      <c r="H510" s="207">
        <v>21.23</v>
      </c>
      <c r="I510" s="208"/>
      <c r="J510" s="204"/>
      <c r="K510" s="204"/>
      <c r="L510" s="209"/>
      <c r="M510" s="210"/>
      <c r="N510" s="211"/>
      <c r="O510" s="211"/>
      <c r="P510" s="211"/>
      <c r="Q510" s="211"/>
      <c r="R510" s="211"/>
      <c r="S510" s="211"/>
      <c r="T510" s="212"/>
      <c r="AT510" s="213" t="s">
        <v>136</v>
      </c>
      <c r="AU510" s="213" t="s">
        <v>82</v>
      </c>
      <c r="AV510" s="13" t="s">
        <v>82</v>
      </c>
      <c r="AW510" s="13" t="s">
        <v>33</v>
      </c>
      <c r="AX510" s="13" t="s">
        <v>79</v>
      </c>
      <c r="AY510" s="213" t="s">
        <v>125</v>
      </c>
    </row>
    <row r="511" spans="1:65" s="2" customFormat="1" ht="14.4" customHeight="1">
      <c r="A511" s="33"/>
      <c r="B511" s="34"/>
      <c r="C511" s="186" t="s">
        <v>858</v>
      </c>
      <c r="D511" s="186" t="s">
        <v>127</v>
      </c>
      <c r="E511" s="187" t="s">
        <v>859</v>
      </c>
      <c r="F511" s="188" t="s">
        <v>860</v>
      </c>
      <c r="G511" s="189" t="s">
        <v>305</v>
      </c>
      <c r="H511" s="190">
        <v>10.45</v>
      </c>
      <c r="I511" s="191"/>
      <c r="J511" s="192">
        <f>ROUND(I511*H511,2)</f>
        <v>0</v>
      </c>
      <c r="K511" s="188" t="s">
        <v>131</v>
      </c>
      <c r="L511" s="38"/>
      <c r="M511" s="193" t="s">
        <v>19</v>
      </c>
      <c r="N511" s="194" t="s">
        <v>43</v>
      </c>
      <c r="O511" s="63"/>
      <c r="P511" s="195">
        <f>O511*H511</f>
        <v>0</v>
      </c>
      <c r="Q511" s="195">
        <v>0</v>
      </c>
      <c r="R511" s="195">
        <f>Q511*H511</f>
        <v>0</v>
      </c>
      <c r="S511" s="195">
        <v>0</v>
      </c>
      <c r="T511" s="196">
        <f>S511*H511</f>
        <v>0</v>
      </c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33"/>
      <c r="AR511" s="197" t="s">
        <v>132</v>
      </c>
      <c r="AT511" s="197" t="s">
        <v>127</v>
      </c>
      <c r="AU511" s="197" t="s">
        <v>82</v>
      </c>
      <c r="AY511" s="16" t="s">
        <v>125</v>
      </c>
      <c r="BE511" s="198">
        <f>IF(N511="základní",J511,0)</f>
        <v>0</v>
      </c>
      <c r="BF511" s="198">
        <f>IF(N511="snížená",J511,0)</f>
        <v>0</v>
      </c>
      <c r="BG511" s="198">
        <f>IF(N511="zákl. přenesená",J511,0)</f>
        <v>0</v>
      </c>
      <c r="BH511" s="198">
        <f>IF(N511="sníž. přenesená",J511,0)</f>
        <v>0</v>
      </c>
      <c r="BI511" s="198">
        <f>IF(N511="nulová",J511,0)</f>
        <v>0</v>
      </c>
      <c r="BJ511" s="16" t="s">
        <v>79</v>
      </c>
      <c r="BK511" s="198">
        <f>ROUND(I511*H511,2)</f>
        <v>0</v>
      </c>
      <c r="BL511" s="16" t="s">
        <v>132</v>
      </c>
      <c r="BM511" s="197" t="s">
        <v>861</v>
      </c>
    </row>
    <row r="512" spans="1:65" s="2" customFormat="1" ht="19.2">
      <c r="A512" s="33"/>
      <c r="B512" s="34"/>
      <c r="C512" s="35"/>
      <c r="D512" s="199" t="s">
        <v>134</v>
      </c>
      <c r="E512" s="35"/>
      <c r="F512" s="200" t="s">
        <v>862</v>
      </c>
      <c r="G512" s="35"/>
      <c r="H512" s="35"/>
      <c r="I512" s="107"/>
      <c r="J512" s="35"/>
      <c r="K512" s="35"/>
      <c r="L512" s="38"/>
      <c r="M512" s="201"/>
      <c r="N512" s="202"/>
      <c r="O512" s="63"/>
      <c r="P512" s="63"/>
      <c r="Q512" s="63"/>
      <c r="R512" s="63"/>
      <c r="S512" s="63"/>
      <c r="T512" s="64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T512" s="16" t="s">
        <v>134</v>
      </c>
      <c r="AU512" s="16" t="s">
        <v>82</v>
      </c>
    </row>
    <row r="513" spans="1:65" s="13" customFormat="1" ht="10.199999999999999">
      <c r="B513" s="203"/>
      <c r="C513" s="204"/>
      <c r="D513" s="199" t="s">
        <v>136</v>
      </c>
      <c r="E513" s="205" t="s">
        <v>19</v>
      </c>
      <c r="F513" s="206" t="s">
        <v>863</v>
      </c>
      <c r="G513" s="204"/>
      <c r="H513" s="207">
        <v>10.45</v>
      </c>
      <c r="I513" s="208"/>
      <c r="J513" s="204"/>
      <c r="K513" s="204"/>
      <c r="L513" s="209"/>
      <c r="M513" s="210"/>
      <c r="N513" s="211"/>
      <c r="O513" s="211"/>
      <c r="P513" s="211"/>
      <c r="Q513" s="211"/>
      <c r="R513" s="211"/>
      <c r="S513" s="211"/>
      <c r="T513" s="212"/>
      <c r="AT513" s="213" t="s">
        <v>136</v>
      </c>
      <c r="AU513" s="213" t="s">
        <v>82</v>
      </c>
      <c r="AV513" s="13" t="s">
        <v>82</v>
      </c>
      <c r="AW513" s="13" t="s">
        <v>33</v>
      </c>
      <c r="AX513" s="13" t="s">
        <v>79</v>
      </c>
      <c r="AY513" s="213" t="s">
        <v>125</v>
      </c>
    </row>
    <row r="514" spans="1:65" s="2" customFormat="1" ht="14.4" customHeight="1">
      <c r="A514" s="33"/>
      <c r="B514" s="34"/>
      <c r="C514" s="186" t="s">
        <v>864</v>
      </c>
      <c r="D514" s="186" t="s">
        <v>127</v>
      </c>
      <c r="E514" s="187" t="s">
        <v>865</v>
      </c>
      <c r="F514" s="188" t="s">
        <v>866</v>
      </c>
      <c r="G514" s="189" t="s">
        <v>305</v>
      </c>
      <c r="H514" s="190">
        <v>5.6369999999999996</v>
      </c>
      <c r="I514" s="191"/>
      <c r="J514" s="192">
        <f>ROUND(I514*H514,2)</f>
        <v>0</v>
      </c>
      <c r="K514" s="188" t="s">
        <v>131</v>
      </c>
      <c r="L514" s="38"/>
      <c r="M514" s="193" t="s">
        <v>19</v>
      </c>
      <c r="N514" s="194" t="s">
        <v>43</v>
      </c>
      <c r="O514" s="63"/>
      <c r="P514" s="195">
        <f>O514*H514</f>
        <v>0</v>
      </c>
      <c r="Q514" s="195">
        <v>0</v>
      </c>
      <c r="R514" s="195">
        <f>Q514*H514</f>
        <v>0</v>
      </c>
      <c r="S514" s="195">
        <v>0</v>
      </c>
      <c r="T514" s="196">
        <f>S514*H514</f>
        <v>0</v>
      </c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R514" s="197" t="s">
        <v>132</v>
      </c>
      <c r="AT514" s="197" t="s">
        <v>127</v>
      </c>
      <c r="AU514" s="197" t="s">
        <v>82</v>
      </c>
      <c r="AY514" s="16" t="s">
        <v>125</v>
      </c>
      <c r="BE514" s="198">
        <f>IF(N514="základní",J514,0)</f>
        <v>0</v>
      </c>
      <c r="BF514" s="198">
        <f>IF(N514="snížená",J514,0)</f>
        <v>0</v>
      </c>
      <c r="BG514" s="198">
        <f>IF(N514="zákl. přenesená",J514,0)</f>
        <v>0</v>
      </c>
      <c r="BH514" s="198">
        <f>IF(N514="sníž. přenesená",J514,0)</f>
        <v>0</v>
      </c>
      <c r="BI514" s="198">
        <f>IF(N514="nulová",J514,0)</f>
        <v>0</v>
      </c>
      <c r="BJ514" s="16" t="s">
        <v>79</v>
      </c>
      <c r="BK514" s="198">
        <f>ROUND(I514*H514,2)</f>
        <v>0</v>
      </c>
      <c r="BL514" s="16" t="s">
        <v>132</v>
      </c>
      <c r="BM514" s="197" t="s">
        <v>867</v>
      </c>
    </row>
    <row r="515" spans="1:65" s="2" customFormat="1" ht="19.2">
      <c r="A515" s="33"/>
      <c r="B515" s="34"/>
      <c r="C515" s="35"/>
      <c r="D515" s="199" t="s">
        <v>134</v>
      </c>
      <c r="E515" s="35"/>
      <c r="F515" s="200" t="s">
        <v>868</v>
      </c>
      <c r="G515" s="35"/>
      <c r="H515" s="35"/>
      <c r="I515" s="107"/>
      <c r="J515" s="35"/>
      <c r="K515" s="35"/>
      <c r="L515" s="38"/>
      <c r="M515" s="201"/>
      <c r="N515" s="202"/>
      <c r="O515" s="63"/>
      <c r="P515" s="63"/>
      <c r="Q515" s="63"/>
      <c r="R515" s="63"/>
      <c r="S515" s="63"/>
      <c r="T515" s="64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T515" s="16" t="s">
        <v>134</v>
      </c>
      <c r="AU515" s="16" t="s">
        <v>82</v>
      </c>
    </row>
    <row r="516" spans="1:65" s="13" customFormat="1" ht="10.199999999999999">
      <c r="B516" s="203"/>
      <c r="C516" s="204"/>
      <c r="D516" s="199" t="s">
        <v>136</v>
      </c>
      <c r="E516" s="205" t="s">
        <v>19</v>
      </c>
      <c r="F516" s="206" t="s">
        <v>869</v>
      </c>
      <c r="G516" s="204"/>
      <c r="H516" s="207">
        <v>3.88</v>
      </c>
      <c r="I516" s="208"/>
      <c r="J516" s="204"/>
      <c r="K516" s="204"/>
      <c r="L516" s="209"/>
      <c r="M516" s="210"/>
      <c r="N516" s="211"/>
      <c r="O516" s="211"/>
      <c r="P516" s="211"/>
      <c r="Q516" s="211"/>
      <c r="R516" s="211"/>
      <c r="S516" s="211"/>
      <c r="T516" s="212"/>
      <c r="AT516" s="213" t="s">
        <v>136</v>
      </c>
      <c r="AU516" s="213" t="s">
        <v>82</v>
      </c>
      <c r="AV516" s="13" t="s">
        <v>82</v>
      </c>
      <c r="AW516" s="13" t="s">
        <v>33</v>
      </c>
      <c r="AX516" s="13" t="s">
        <v>72</v>
      </c>
      <c r="AY516" s="213" t="s">
        <v>125</v>
      </c>
    </row>
    <row r="517" spans="1:65" s="13" customFormat="1" ht="10.199999999999999">
      <c r="B517" s="203"/>
      <c r="C517" s="204"/>
      <c r="D517" s="199" t="s">
        <v>136</v>
      </c>
      <c r="E517" s="205" t="s">
        <v>19</v>
      </c>
      <c r="F517" s="206" t="s">
        <v>870</v>
      </c>
      <c r="G517" s="204"/>
      <c r="H517" s="207">
        <v>1.7569999999999999</v>
      </c>
      <c r="I517" s="208"/>
      <c r="J517" s="204"/>
      <c r="K517" s="204"/>
      <c r="L517" s="209"/>
      <c r="M517" s="210"/>
      <c r="N517" s="211"/>
      <c r="O517" s="211"/>
      <c r="P517" s="211"/>
      <c r="Q517" s="211"/>
      <c r="R517" s="211"/>
      <c r="S517" s="211"/>
      <c r="T517" s="212"/>
      <c r="AT517" s="213" t="s">
        <v>136</v>
      </c>
      <c r="AU517" s="213" t="s">
        <v>82</v>
      </c>
      <c r="AV517" s="13" t="s">
        <v>82</v>
      </c>
      <c r="AW517" s="13" t="s">
        <v>33</v>
      </c>
      <c r="AX517" s="13" t="s">
        <v>72</v>
      </c>
      <c r="AY517" s="213" t="s">
        <v>125</v>
      </c>
    </row>
    <row r="518" spans="1:65" s="2" customFormat="1" ht="14.4" customHeight="1">
      <c r="A518" s="33"/>
      <c r="B518" s="34"/>
      <c r="C518" s="186" t="s">
        <v>871</v>
      </c>
      <c r="D518" s="186" t="s">
        <v>127</v>
      </c>
      <c r="E518" s="187" t="s">
        <v>872</v>
      </c>
      <c r="F518" s="188" t="s">
        <v>873</v>
      </c>
      <c r="G518" s="189" t="s">
        <v>305</v>
      </c>
      <c r="H518" s="190">
        <v>12.082000000000001</v>
      </c>
      <c r="I518" s="191"/>
      <c r="J518" s="192">
        <f>ROUND(I518*H518,2)</f>
        <v>0</v>
      </c>
      <c r="K518" s="188" t="s">
        <v>131</v>
      </c>
      <c r="L518" s="38"/>
      <c r="M518" s="193" t="s">
        <v>19</v>
      </c>
      <c r="N518" s="194" t="s">
        <v>43</v>
      </c>
      <c r="O518" s="63"/>
      <c r="P518" s="195">
        <f>O518*H518</f>
        <v>0</v>
      </c>
      <c r="Q518" s="195">
        <v>0</v>
      </c>
      <c r="R518" s="195">
        <f>Q518*H518</f>
        <v>0</v>
      </c>
      <c r="S518" s="195">
        <v>0</v>
      </c>
      <c r="T518" s="196">
        <f>S518*H518</f>
        <v>0</v>
      </c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R518" s="197" t="s">
        <v>132</v>
      </c>
      <c r="AT518" s="197" t="s">
        <v>127</v>
      </c>
      <c r="AU518" s="197" t="s">
        <v>82</v>
      </c>
      <c r="AY518" s="16" t="s">
        <v>125</v>
      </c>
      <c r="BE518" s="198">
        <f>IF(N518="základní",J518,0)</f>
        <v>0</v>
      </c>
      <c r="BF518" s="198">
        <f>IF(N518="snížená",J518,0)</f>
        <v>0</v>
      </c>
      <c r="BG518" s="198">
        <f>IF(N518="zákl. přenesená",J518,0)</f>
        <v>0</v>
      </c>
      <c r="BH518" s="198">
        <f>IF(N518="sníž. přenesená",J518,0)</f>
        <v>0</v>
      </c>
      <c r="BI518" s="198">
        <f>IF(N518="nulová",J518,0)</f>
        <v>0</v>
      </c>
      <c r="BJ518" s="16" t="s">
        <v>79</v>
      </c>
      <c r="BK518" s="198">
        <f>ROUND(I518*H518,2)</f>
        <v>0</v>
      </c>
      <c r="BL518" s="16" t="s">
        <v>132</v>
      </c>
      <c r="BM518" s="197" t="s">
        <v>874</v>
      </c>
    </row>
    <row r="519" spans="1:65" s="2" customFormat="1" ht="19.2">
      <c r="A519" s="33"/>
      <c r="B519" s="34"/>
      <c r="C519" s="35"/>
      <c r="D519" s="199" t="s">
        <v>134</v>
      </c>
      <c r="E519" s="35"/>
      <c r="F519" s="200" t="s">
        <v>875</v>
      </c>
      <c r="G519" s="35"/>
      <c r="H519" s="35"/>
      <c r="I519" s="107"/>
      <c r="J519" s="35"/>
      <c r="K519" s="35"/>
      <c r="L519" s="38"/>
      <c r="M519" s="201"/>
      <c r="N519" s="202"/>
      <c r="O519" s="63"/>
      <c r="P519" s="63"/>
      <c r="Q519" s="63"/>
      <c r="R519" s="63"/>
      <c r="S519" s="63"/>
      <c r="T519" s="64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T519" s="16" t="s">
        <v>134</v>
      </c>
      <c r="AU519" s="16" t="s">
        <v>82</v>
      </c>
    </row>
    <row r="520" spans="1:65" s="13" customFormat="1" ht="10.199999999999999">
      <c r="B520" s="203"/>
      <c r="C520" s="204"/>
      <c r="D520" s="199" t="s">
        <v>136</v>
      </c>
      <c r="E520" s="205" t="s">
        <v>19</v>
      </c>
      <c r="F520" s="206" t="s">
        <v>876</v>
      </c>
      <c r="G520" s="204"/>
      <c r="H520" s="207">
        <v>10.78</v>
      </c>
      <c r="I520" s="208"/>
      <c r="J520" s="204"/>
      <c r="K520" s="204"/>
      <c r="L520" s="209"/>
      <c r="M520" s="210"/>
      <c r="N520" s="211"/>
      <c r="O520" s="211"/>
      <c r="P520" s="211"/>
      <c r="Q520" s="211"/>
      <c r="R520" s="211"/>
      <c r="S520" s="211"/>
      <c r="T520" s="212"/>
      <c r="AT520" s="213" t="s">
        <v>136</v>
      </c>
      <c r="AU520" s="213" t="s">
        <v>82</v>
      </c>
      <c r="AV520" s="13" t="s">
        <v>82</v>
      </c>
      <c r="AW520" s="13" t="s">
        <v>33</v>
      </c>
      <c r="AX520" s="13" t="s">
        <v>72</v>
      </c>
      <c r="AY520" s="213" t="s">
        <v>125</v>
      </c>
    </row>
    <row r="521" spans="1:65" s="13" customFormat="1" ht="10.199999999999999">
      <c r="B521" s="203"/>
      <c r="C521" s="204"/>
      <c r="D521" s="199" t="s">
        <v>136</v>
      </c>
      <c r="E521" s="205" t="s">
        <v>19</v>
      </c>
      <c r="F521" s="206" t="s">
        <v>877</v>
      </c>
      <c r="G521" s="204"/>
      <c r="H521" s="207">
        <v>1.302</v>
      </c>
      <c r="I521" s="208"/>
      <c r="J521" s="204"/>
      <c r="K521" s="204"/>
      <c r="L521" s="209"/>
      <c r="M521" s="210"/>
      <c r="N521" s="211"/>
      <c r="O521" s="211"/>
      <c r="P521" s="211"/>
      <c r="Q521" s="211"/>
      <c r="R521" s="211"/>
      <c r="S521" s="211"/>
      <c r="T521" s="212"/>
      <c r="AT521" s="213" t="s">
        <v>136</v>
      </c>
      <c r="AU521" s="213" t="s">
        <v>82</v>
      </c>
      <c r="AV521" s="13" t="s">
        <v>82</v>
      </c>
      <c r="AW521" s="13" t="s">
        <v>33</v>
      </c>
      <c r="AX521" s="13" t="s">
        <v>72</v>
      </c>
      <c r="AY521" s="213" t="s">
        <v>125</v>
      </c>
    </row>
    <row r="522" spans="1:65" s="2" customFormat="1" ht="14.4" customHeight="1">
      <c r="A522" s="33"/>
      <c r="B522" s="34"/>
      <c r="C522" s="186" t="s">
        <v>878</v>
      </c>
      <c r="D522" s="186" t="s">
        <v>127</v>
      </c>
      <c r="E522" s="187" t="s">
        <v>879</v>
      </c>
      <c r="F522" s="188" t="s">
        <v>880</v>
      </c>
      <c r="G522" s="189" t="s">
        <v>305</v>
      </c>
      <c r="H522" s="190">
        <v>37.758000000000003</v>
      </c>
      <c r="I522" s="191"/>
      <c r="J522" s="192">
        <f>ROUND(I522*H522,2)</f>
        <v>0</v>
      </c>
      <c r="K522" s="188" t="s">
        <v>131</v>
      </c>
      <c r="L522" s="38"/>
      <c r="M522" s="193" t="s">
        <v>19</v>
      </c>
      <c r="N522" s="194" t="s">
        <v>43</v>
      </c>
      <c r="O522" s="63"/>
      <c r="P522" s="195">
        <f>O522*H522</f>
        <v>0</v>
      </c>
      <c r="Q522" s="195">
        <v>0</v>
      </c>
      <c r="R522" s="195">
        <f>Q522*H522</f>
        <v>0</v>
      </c>
      <c r="S522" s="195">
        <v>0</v>
      </c>
      <c r="T522" s="196">
        <f>S522*H522</f>
        <v>0</v>
      </c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R522" s="197" t="s">
        <v>132</v>
      </c>
      <c r="AT522" s="197" t="s">
        <v>127</v>
      </c>
      <c r="AU522" s="197" t="s">
        <v>82</v>
      </c>
      <c r="AY522" s="16" t="s">
        <v>125</v>
      </c>
      <c r="BE522" s="198">
        <f>IF(N522="základní",J522,0)</f>
        <v>0</v>
      </c>
      <c r="BF522" s="198">
        <f>IF(N522="snížená",J522,0)</f>
        <v>0</v>
      </c>
      <c r="BG522" s="198">
        <f>IF(N522="zákl. přenesená",J522,0)</f>
        <v>0</v>
      </c>
      <c r="BH522" s="198">
        <f>IF(N522="sníž. přenesená",J522,0)</f>
        <v>0</v>
      </c>
      <c r="BI522" s="198">
        <f>IF(N522="nulová",J522,0)</f>
        <v>0</v>
      </c>
      <c r="BJ522" s="16" t="s">
        <v>79</v>
      </c>
      <c r="BK522" s="198">
        <f>ROUND(I522*H522,2)</f>
        <v>0</v>
      </c>
      <c r="BL522" s="16" t="s">
        <v>132</v>
      </c>
      <c r="BM522" s="197" t="s">
        <v>881</v>
      </c>
    </row>
    <row r="523" spans="1:65" s="2" customFormat="1" ht="19.2">
      <c r="A523" s="33"/>
      <c r="B523" s="34"/>
      <c r="C523" s="35"/>
      <c r="D523" s="199" t="s">
        <v>134</v>
      </c>
      <c r="E523" s="35"/>
      <c r="F523" s="200" t="s">
        <v>882</v>
      </c>
      <c r="G523" s="35"/>
      <c r="H523" s="35"/>
      <c r="I523" s="107"/>
      <c r="J523" s="35"/>
      <c r="K523" s="35"/>
      <c r="L523" s="38"/>
      <c r="M523" s="201"/>
      <c r="N523" s="202"/>
      <c r="O523" s="63"/>
      <c r="P523" s="63"/>
      <c r="Q523" s="63"/>
      <c r="R523" s="63"/>
      <c r="S523" s="63"/>
      <c r="T523" s="64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T523" s="16" t="s">
        <v>134</v>
      </c>
      <c r="AU523" s="16" t="s">
        <v>82</v>
      </c>
    </row>
    <row r="524" spans="1:65" s="13" customFormat="1" ht="10.199999999999999">
      <c r="B524" s="203"/>
      <c r="C524" s="204"/>
      <c r="D524" s="199" t="s">
        <v>136</v>
      </c>
      <c r="E524" s="205" t="s">
        <v>19</v>
      </c>
      <c r="F524" s="206" t="s">
        <v>883</v>
      </c>
      <c r="G524" s="204"/>
      <c r="H524" s="207">
        <v>37.758000000000003</v>
      </c>
      <c r="I524" s="208"/>
      <c r="J524" s="204"/>
      <c r="K524" s="204"/>
      <c r="L524" s="209"/>
      <c r="M524" s="210"/>
      <c r="N524" s="211"/>
      <c r="O524" s="211"/>
      <c r="P524" s="211"/>
      <c r="Q524" s="211"/>
      <c r="R524" s="211"/>
      <c r="S524" s="211"/>
      <c r="T524" s="212"/>
      <c r="AT524" s="213" t="s">
        <v>136</v>
      </c>
      <c r="AU524" s="213" t="s">
        <v>82</v>
      </c>
      <c r="AV524" s="13" t="s">
        <v>82</v>
      </c>
      <c r="AW524" s="13" t="s">
        <v>33</v>
      </c>
      <c r="AX524" s="13" t="s">
        <v>79</v>
      </c>
      <c r="AY524" s="213" t="s">
        <v>125</v>
      </c>
    </row>
    <row r="525" spans="1:65" s="12" customFormat="1" ht="22.8" customHeight="1">
      <c r="B525" s="170"/>
      <c r="C525" s="171"/>
      <c r="D525" s="172" t="s">
        <v>71</v>
      </c>
      <c r="E525" s="184" t="s">
        <v>884</v>
      </c>
      <c r="F525" s="184" t="s">
        <v>885</v>
      </c>
      <c r="G525" s="171"/>
      <c r="H525" s="171"/>
      <c r="I525" s="174"/>
      <c r="J525" s="185">
        <f>BK525</f>
        <v>0</v>
      </c>
      <c r="K525" s="171"/>
      <c r="L525" s="176"/>
      <c r="M525" s="177"/>
      <c r="N525" s="178"/>
      <c r="O525" s="178"/>
      <c r="P525" s="179">
        <f>SUM(P526:P527)</f>
        <v>0</v>
      </c>
      <c r="Q525" s="178"/>
      <c r="R525" s="179">
        <f>SUM(R526:R527)</f>
        <v>0</v>
      </c>
      <c r="S525" s="178"/>
      <c r="T525" s="180">
        <f>SUM(T526:T527)</f>
        <v>0</v>
      </c>
      <c r="AR525" s="181" t="s">
        <v>79</v>
      </c>
      <c r="AT525" s="182" t="s">
        <v>71</v>
      </c>
      <c r="AU525" s="182" t="s">
        <v>79</v>
      </c>
      <c r="AY525" s="181" t="s">
        <v>125</v>
      </c>
      <c r="BK525" s="183">
        <f>SUM(BK526:BK527)</f>
        <v>0</v>
      </c>
    </row>
    <row r="526" spans="1:65" s="2" customFormat="1" ht="21.6" customHeight="1">
      <c r="A526" s="33"/>
      <c r="B526" s="34"/>
      <c r="C526" s="186" t="s">
        <v>886</v>
      </c>
      <c r="D526" s="186" t="s">
        <v>127</v>
      </c>
      <c r="E526" s="187" t="s">
        <v>887</v>
      </c>
      <c r="F526" s="188" t="s">
        <v>888</v>
      </c>
      <c r="G526" s="189" t="s">
        <v>305</v>
      </c>
      <c r="H526" s="190">
        <v>7796.0749999999998</v>
      </c>
      <c r="I526" s="191"/>
      <c r="J526" s="192">
        <f>ROUND(I526*H526,2)</f>
        <v>0</v>
      </c>
      <c r="K526" s="188" t="s">
        <v>131</v>
      </c>
      <c r="L526" s="38"/>
      <c r="M526" s="193" t="s">
        <v>19</v>
      </c>
      <c r="N526" s="194" t="s">
        <v>43</v>
      </c>
      <c r="O526" s="63"/>
      <c r="P526" s="195">
        <f>O526*H526</f>
        <v>0</v>
      </c>
      <c r="Q526" s="195">
        <v>0</v>
      </c>
      <c r="R526" s="195">
        <f>Q526*H526</f>
        <v>0</v>
      </c>
      <c r="S526" s="195">
        <v>0</v>
      </c>
      <c r="T526" s="196">
        <f>S526*H526</f>
        <v>0</v>
      </c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R526" s="197" t="s">
        <v>132</v>
      </c>
      <c r="AT526" s="197" t="s">
        <v>127</v>
      </c>
      <c r="AU526" s="197" t="s">
        <v>82</v>
      </c>
      <c r="AY526" s="16" t="s">
        <v>125</v>
      </c>
      <c r="BE526" s="198">
        <f>IF(N526="základní",J526,0)</f>
        <v>0</v>
      </c>
      <c r="BF526" s="198">
        <f>IF(N526="snížená",J526,0)</f>
        <v>0</v>
      </c>
      <c r="BG526" s="198">
        <f>IF(N526="zákl. přenesená",J526,0)</f>
        <v>0</v>
      </c>
      <c r="BH526" s="198">
        <f>IF(N526="sníž. přenesená",J526,0)</f>
        <v>0</v>
      </c>
      <c r="BI526" s="198">
        <f>IF(N526="nulová",J526,0)</f>
        <v>0</v>
      </c>
      <c r="BJ526" s="16" t="s">
        <v>79</v>
      </c>
      <c r="BK526" s="198">
        <f>ROUND(I526*H526,2)</f>
        <v>0</v>
      </c>
      <c r="BL526" s="16" t="s">
        <v>132</v>
      </c>
      <c r="BM526" s="197" t="s">
        <v>889</v>
      </c>
    </row>
    <row r="527" spans="1:65" s="2" customFormat="1" ht="19.2">
      <c r="A527" s="33"/>
      <c r="B527" s="34"/>
      <c r="C527" s="35"/>
      <c r="D527" s="199" t="s">
        <v>134</v>
      </c>
      <c r="E527" s="35"/>
      <c r="F527" s="200" t="s">
        <v>890</v>
      </c>
      <c r="G527" s="35"/>
      <c r="H527" s="35"/>
      <c r="I527" s="107"/>
      <c r="J527" s="35"/>
      <c r="K527" s="35"/>
      <c r="L527" s="38"/>
      <c r="M527" s="201"/>
      <c r="N527" s="202"/>
      <c r="O527" s="63"/>
      <c r="P527" s="63"/>
      <c r="Q527" s="63"/>
      <c r="R527" s="63"/>
      <c r="S527" s="63"/>
      <c r="T527" s="64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T527" s="16" t="s">
        <v>134</v>
      </c>
      <c r="AU527" s="16" t="s">
        <v>82</v>
      </c>
    </row>
    <row r="528" spans="1:65" s="12" customFormat="1" ht="25.95" customHeight="1">
      <c r="B528" s="170"/>
      <c r="C528" s="171"/>
      <c r="D528" s="172" t="s">
        <v>71</v>
      </c>
      <c r="E528" s="173" t="s">
        <v>891</v>
      </c>
      <c r="F528" s="173" t="s">
        <v>892</v>
      </c>
      <c r="G528" s="171"/>
      <c r="H528" s="171"/>
      <c r="I528" s="174"/>
      <c r="J528" s="175">
        <f>BK528</f>
        <v>0</v>
      </c>
      <c r="K528" s="171"/>
      <c r="L528" s="176"/>
      <c r="M528" s="177"/>
      <c r="N528" s="178"/>
      <c r="O528" s="178"/>
      <c r="P528" s="179">
        <f>P529</f>
        <v>0</v>
      </c>
      <c r="Q528" s="178"/>
      <c r="R528" s="179">
        <f>R529</f>
        <v>0.11025</v>
      </c>
      <c r="S528" s="178"/>
      <c r="T528" s="180">
        <f>T529</f>
        <v>0</v>
      </c>
      <c r="AR528" s="181" t="s">
        <v>82</v>
      </c>
      <c r="AT528" s="182" t="s">
        <v>71</v>
      </c>
      <c r="AU528" s="182" t="s">
        <v>72</v>
      </c>
      <c r="AY528" s="181" t="s">
        <v>125</v>
      </c>
      <c r="BK528" s="183">
        <f>BK529</f>
        <v>0</v>
      </c>
    </row>
    <row r="529" spans="1:65" s="12" customFormat="1" ht="22.8" customHeight="1">
      <c r="B529" s="170"/>
      <c r="C529" s="171"/>
      <c r="D529" s="172" t="s">
        <v>71</v>
      </c>
      <c r="E529" s="184" t="s">
        <v>893</v>
      </c>
      <c r="F529" s="184" t="s">
        <v>894</v>
      </c>
      <c r="G529" s="171"/>
      <c r="H529" s="171"/>
      <c r="I529" s="174"/>
      <c r="J529" s="185">
        <f>BK529</f>
        <v>0</v>
      </c>
      <c r="K529" s="171"/>
      <c r="L529" s="176"/>
      <c r="M529" s="177"/>
      <c r="N529" s="178"/>
      <c r="O529" s="178"/>
      <c r="P529" s="179">
        <f>SUM(P530:P536)</f>
        <v>0</v>
      </c>
      <c r="Q529" s="178"/>
      <c r="R529" s="179">
        <f>SUM(R530:R536)</f>
        <v>0.11025</v>
      </c>
      <c r="S529" s="178"/>
      <c r="T529" s="180">
        <f>SUM(T530:T536)</f>
        <v>0</v>
      </c>
      <c r="AR529" s="181" t="s">
        <v>82</v>
      </c>
      <c r="AT529" s="182" t="s">
        <v>71</v>
      </c>
      <c r="AU529" s="182" t="s">
        <v>79</v>
      </c>
      <c r="AY529" s="181" t="s">
        <v>125</v>
      </c>
      <c r="BK529" s="183">
        <f>SUM(BK530:BK536)</f>
        <v>0</v>
      </c>
    </row>
    <row r="530" spans="1:65" s="2" customFormat="1" ht="14.4" customHeight="1">
      <c r="A530" s="33"/>
      <c r="B530" s="34"/>
      <c r="C530" s="186" t="s">
        <v>895</v>
      </c>
      <c r="D530" s="186" t="s">
        <v>127</v>
      </c>
      <c r="E530" s="187" t="s">
        <v>896</v>
      </c>
      <c r="F530" s="188" t="s">
        <v>897</v>
      </c>
      <c r="G530" s="189" t="s">
        <v>374</v>
      </c>
      <c r="H530" s="190">
        <v>105</v>
      </c>
      <c r="I530" s="191"/>
      <c r="J530" s="192">
        <f>ROUND(I530*H530,2)</f>
        <v>0</v>
      </c>
      <c r="K530" s="188" t="s">
        <v>131</v>
      </c>
      <c r="L530" s="38"/>
      <c r="M530" s="193" t="s">
        <v>19</v>
      </c>
      <c r="N530" s="194" t="s">
        <v>43</v>
      </c>
      <c r="O530" s="63"/>
      <c r="P530" s="195">
        <f>O530*H530</f>
        <v>0</v>
      </c>
      <c r="Q530" s="195">
        <v>5.0000000000000002E-5</v>
      </c>
      <c r="R530" s="195">
        <f>Q530*H530</f>
        <v>5.2500000000000003E-3</v>
      </c>
      <c r="S530" s="195">
        <v>0</v>
      </c>
      <c r="T530" s="196">
        <f>S530*H530</f>
        <v>0</v>
      </c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33"/>
      <c r="AR530" s="197" t="s">
        <v>237</v>
      </c>
      <c r="AT530" s="197" t="s">
        <v>127</v>
      </c>
      <c r="AU530" s="197" t="s">
        <v>82</v>
      </c>
      <c r="AY530" s="16" t="s">
        <v>125</v>
      </c>
      <c r="BE530" s="198">
        <f>IF(N530="základní",J530,0)</f>
        <v>0</v>
      </c>
      <c r="BF530" s="198">
        <f>IF(N530="snížená",J530,0)</f>
        <v>0</v>
      </c>
      <c r="BG530" s="198">
        <f>IF(N530="zákl. přenesená",J530,0)</f>
        <v>0</v>
      </c>
      <c r="BH530" s="198">
        <f>IF(N530="sníž. přenesená",J530,0)</f>
        <v>0</v>
      </c>
      <c r="BI530" s="198">
        <f>IF(N530="nulová",J530,0)</f>
        <v>0</v>
      </c>
      <c r="BJ530" s="16" t="s">
        <v>79</v>
      </c>
      <c r="BK530" s="198">
        <f>ROUND(I530*H530,2)</f>
        <v>0</v>
      </c>
      <c r="BL530" s="16" t="s">
        <v>237</v>
      </c>
      <c r="BM530" s="197" t="s">
        <v>898</v>
      </c>
    </row>
    <row r="531" spans="1:65" s="2" customFormat="1" ht="10.199999999999999">
      <c r="A531" s="33"/>
      <c r="B531" s="34"/>
      <c r="C531" s="35"/>
      <c r="D531" s="199" t="s">
        <v>134</v>
      </c>
      <c r="E531" s="35"/>
      <c r="F531" s="200" t="s">
        <v>899</v>
      </c>
      <c r="G531" s="35"/>
      <c r="H531" s="35"/>
      <c r="I531" s="107"/>
      <c r="J531" s="35"/>
      <c r="K531" s="35"/>
      <c r="L531" s="38"/>
      <c r="M531" s="201"/>
      <c r="N531" s="202"/>
      <c r="O531" s="63"/>
      <c r="P531" s="63"/>
      <c r="Q531" s="63"/>
      <c r="R531" s="63"/>
      <c r="S531" s="63"/>
      <c r="T531" s="64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33"/>
      <c r="AT531" s="16" t="s">
        <v>134</v>
      </c>
      <c r="AU531" s="16" t="s">
        <v>82</v>
      </c>
    </row>
    <row r="532" spans="1:65" s="13" customFormat="1" ht="10.199999999999999">
      <c r="B532" s="203"/>
      <c r="C532" s="204"/>
      <c r="D532" s="199" t="s">
        <v>136</v>
      </c>
      <c r="E532" s="205" t="s">
        <v>19</v>
      </c>
      <c r="F532" s="206" t="s">
        <v>900</v>
      </c>
      <c r="G532" s="204"/>
      <c r="H532" s="207">
        <v>105</v>
      </c>
      <c r="I532" s="208"/>
      <c r="J532" s="204"/>
      <c r="K532" s="204"/>
      <c r="L532" s="209"/>
      <c r="M532" s="210"/>
      <c r="N532" s="211"/>
      <c r="O532" s="211"/>
      <c r="P532" s="211"/>
      <c r="Q532" s="211"/>
      <c r="R532" s="211"/>
      <c r="S532" s="211"/>
      <c r="T532" s="212"/>
      <c r="AT532" s="213" t="s">
        <v>136</v>
      </c>
      <c r="AU532" s="213" t="s">
        <v>82</v>
      </c>
      <c r="AV532" s="13" t="s">
        <v>82</v>
      </c>
      <c r="AW532" s="13" t="s">
        <v>33</v>
      </c>
      <c r="AX532" s="13" t="s">
        <v>79</v>
      </c>
      <c r="AY532" s="213" t="s">
        <v>125</v>
      </c>
    </row>
    <row r="533" spans="1:65" s="2" customFormat="1" ht="14.4" customHeight="1">
      <c r="A533" s="33"/>
      <c r="B533" s="34"/>
      <c r="C533" s="214" t="s">
        <v>901</v>
      </c>
      <c r="D533" s="214" t="s">
        <v>328</v>
      </c>
      <c r="E533" s="215" t="s">
        <v>902</v>
      </c>
      <c r="F533" s="216" t="s">
        <v>903</v>
      </c>
      <c r="G533" s="217" t="s">
        <v>839</v>
      </c>
      <c r="H533" s="218">
        <v>1</v>
      </c>
      <c r="I533" s="219"/>
      <c r="J533" s="220">
        <f>ROUND(I533*H533,2)</f>
        <v>0</v>
      </c>
      <c r="K533" s="216" t="s">
        <v>19</v>
      </c>
      <c r="L533" s="221"/>
      <c r="M533" s="222" t="s">
        <v>19</v>
      </c>
      <c r="N533" s="223" t="s">
        <v>43</v>
      </c>
      <c r="O533" s="63"/>
      <c r="P533" s="195">
        <f>O533*H533</f>
        <v>0</v>
      </c>
      <c r="Q533" s="195">
        <v>0.105</v>
      </c>
      <c r="R533" s="195">
        <f>Q533*H533</f>
        <v>0.105</v>
      </c>
      <c r="S533" s="195">
        <v>0</v>
      </c>
      <c r="T533" s="196">
        <f>S533*H533</f>
        <v>0</v>
      </c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33"/>
      <c r="AR533" s="197" t="s">
        <v>333</v>
      </c>
      <c r="AT533" s="197" t="s">
        <v>328</v>
      </c>
      <c r="AU533" s="197" t="s">
        <v>82</v>
      </c>
      <c r="AY533" s="16" t="s">
        <v>125</v>
      </c>
      <c r="BE533" s="198">
        <f>IF(N533="základní",J533,0)</f>
        <v>0</v>
      </c>
      <c r="BF533" s="198">
        <f>IF(N533="snížená",J533,0)</f>
        <v>0</v>
      </c>
      <c r="BG533" s="198">
        <f>IF(N533="zákl. přenesená",J533,0)</f>
        <v>0</v>
      </c>
      <c r="BH533" s="198">
        <f>IF(N533="sníž. přenesená",J533,0)</f>
        <v>0</v>
      </c>
      <c r="BI533" s="198">
        <f>IF(N533="nulová",J533,0)</f>
        <v>0</v>
      </c>
      <c r="BJ533" s="16" t="s">
        <v>79</v>
      </c>
      <c r="BK533" s="198">
        <f>ROUND(I533*H533,2)</f>
        <v>0</v>
      </c>
      <c r="BL533" s="16" t="s">
        <v>237</v>
      </c>
      <c r="BM533" s="197" t="s">
        <v>904</v>
      </c>
    </row>
    <row r="534" spans="1:65" s="2" customFormat="1" ht="10.199999999999999">
      <c r="A534" s="33"/>
      <c r="B534" s="34"/>
      <c r="C534" s="35"/>
      <c r="D534" s="199" t="s">
        <v>134</v>
      </c>
      <c r="E534" s="35"/>
      <c r="F534" s="200" t="s">
        <v>903</v>
      </c>
      <c r="G534" s="35"/>
      <c r="H534" s="35"/>
      <c r="I534" s="107"/>
      <c r="J534" s="35"/>
      <c r="K534" s="35"/>
      <c r="L534" s="38"/>
      <c r="M534" s="201"/>
      <c r="N534" s="202"/>
      <c r="O534" s="63"/>
      <c r="P534" s="63"/>
      <c r="Q534" s="63"/>
      <c r="R534" s="63"/>
      <c r="S534" s="63"/>
      <c r="T534" s="64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33"/>
      <c r="AT534" s="16" t="s">
        <v>134</v>
      </c>
      <c r="AU534" s="16" t="s">
        <v>82</v>
      </c>
    </row>
    <row r="535" spans="1:65" s="2" customFormat="1" ht="14.4" customHeight="1">
      <c r="A535" s="33"/>
      <c r="B535" s="34"/>
      <c r="C535" s="186" t="s">
        <v>905</v>
      </c>
      <c r="D535" s="186" t="s">
        <v>127</v>
      </c>
      <c r="E535" s="187" t="s">
        <v>906</v>
      </c>
      <c r="F535" s="188" t="s">
        <v>907</v>
      </c>
      <c r="G535" s="189" t="s">
        <v>305</v>
      </c>
      <c r="H535" s="190">
        <v>0.11</v>
      </c>
      <c r="I535" s="191"/>
      <c r="J535" s="192">
        <f>ROUND(I535*H535,2)</f>
        <v>0</v>
      </c>
      <c r="K535" s="188" t="s">
        <v>131</v>
      </c>
      <c r="L535" s="38"/>
      <c r="M535" s="193" t="s">
        <v>19</v>
      </c>
      <c r="N535" s="194" t="s">
        <v>43</v>
      </c>
      <c r="O535" s="63"/>
      <c r="P535" s="195">
        <f>O535*H535</f>
        <v>0</v>
      </c>
      <c r="Q535" s="195">
        <v>0</v>
      </c>
      <c r="R535" s="195">
        <f>Q535*H535</f>
        <v>0</v>
      </c>
      <c r="S535" s="195">
        <v>0</v>
      </c>
      <c r="T535" s="196">
        <f>S535*H535</f>
        <v>0</v>
      </c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R535" s="197" t="s">
        <v>237</v>
      </c>
      <c r="AT535" s="197" t="s">
        <v>127</v>
      </c>
      <c r="AU535" s="197" t="s">
        <v>82</v>
      </c>
      <c r="AY535" s="16" t="s">
        <v>125</v>
      </c>
      <c r="BE535" s="198">
        <f>IF(N535="základní",J535,0)</f>
        <v>0</v>
      </c>
      <c r="BF535" s="198">
        <f>IF(N535="snížená",J535,0)</f>
        <v>0</v>
      </c>
      <c r="BG535" s="198">
        <f>IF(N535="zákl. přenesená",J535,0)</f>
        <v>0</v>
      </c>
      <c r="BH535" s="198">
        <f>IF(N535="sníž. přenesená",J535,0)</f>
        <v>0</v>
      </c>
      <c r="BI535" s="198">
        <f>IF(N535="nulová",J535,0)</f>
        <v>0</v>
      </c>
      <c r="BJ535" s="16" t="s">
        <v>79</v>
      </c>
      <c r="BK535" s="198">
        <f>ROUND(I535*H535,2)</f>
        <v>0</v>
      </c>
      <c r="BL535" s="16" t="s">
        <v>237</v>
      </c>
      <c r="BM535" s="197" t="s">
        <v>908</v>
      </c>
    </row>
    <row r="536" spans="1:65" s="2" customFormat="1" ht="19.2">
      <c r="A536" s="33"/>
      <c r="B536" s="34"/>
      <c r="C536" s="35"/>
      <c r="D536" s="199" t="s">
        <v>134</v>
      </c>
      <c r="E536" s="35"/>
      <c r="F536" s="200" t="s">
        <v>909</v>
      </c>
      <c r="G536" s="35"/>
      <c r="H536" s="35"/>
      <c r="I536" s="107"/>
      <c r="J536" s="35"/>
      <c r="K536" s="35"/>
      <c r="L536" s="38"/>
      <c r="M536" s="225"/>
      <c r="N536" s="226"/>
      <c r="O536" s="227"/>
      <c r="P536" s="227"/>
      <c r="Q536" s="227"/>
      <c r="R536" s="227"/>
      <c r="S536" s="227"/>
      <c r="T536" s="228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T536" s="16" t="s">
        <v>134</v>
      </c>
      <c r="AU536" s="16" t="s">
        <v>82</v>
      </c>
    </row>
    <row r="537" spans="1:65" s="2" customFormat="1" ht="6.9" customHeight="1">
      <c r="A537" s="33"/>
      <c r="B537" s="46"/>
      <c r="C537" s="47"/>
      <c r="D537" s="47"/>
      <c r="E537" s="47"/>
      <c r="F537" s="47"/>
      <c r="G537" s="47"/>
      <c r="H537" s="47"/>
      <c r="I537" s="135"/>
      <c r="J537" s="47"/>
      <c r="K537" s="47"/>
      <c r="L537" s="38"/>
      <c r="M537" s="33"/>
      <c r="O537" s="33"/>
      <c r="P537" s="33"/>
      <c r="Q537" s="33"/>
      <c r="R537" s="33"/>
      <c r="S537" s="33"/>
      <c r="T537" s="33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</row>
  </sheetData>
  <sheetProtection algorithmName="SHA-512" hashValue="ngFRzURuIGMcwaXvloK5PSQJMVvBWlXI/+VZ7rkn5rAd5+kviKhfdYanAYAOnOwlpihb4erlaX49Nti/8YO2OA==" saltValue="Xxb3/5r5z3YVbNM25AWNsyTnC+qm5637TKyLYG74qrDVyeeJSHIW/mbJwQrebXe6uH59VKBw4vrkJxzjoNrdGA==" spinCount="100000" sheet="1" objects="1" scenarios="1" formatColumns="0" formatRows="0" autoFilter="0"/>
  <autoFilter ref="C91:K536"/>
  <mergeCells count="9">
    <mergeCell ref="E50:H50"/>
    <mergeCell ref="E82:H82"/>
    <mergeCell ref="E84:H8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93"/>
  <sheetViews>
    <sheetView showGridLines="0" workbookViewId="0"/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86.42578125" style="1" customWidth="1"/>
    <col min="7" max="7" width="6" style="1" customWidth="1"/>
    <col min="8" max="8" width="9.85546875" style="1" customWidth="1"/>
    <col min="9" max="9" width="17.28515625" style="100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00"/>
      <c r="L2" s="321"/>
      <c r="M2" s="321"/>
      <c r="N2" s="321"/>
      <c r="O2" s="321"/>
      <c r="P2" s="321"/>
      <c r="Q2" s="321"/>
      <c r="R2" s="321"/>
      <c r="S2" s="321"/>
      <c r="T2" s="321"/>
      <c r="U2" s="321"/>
      <c r="V2" s="321"/>
      <c r="AT2" s="16" t="s">
        <v>85</v>
      </c>
    </row>
    <row r="3" spans="1:46" s="1" customFormat="1" ht="6.9" customHeight="1">
      <c r="B3" s="101"/>
      <c r="C3" s="102"/>
      <c r="D3" s="102"/>
      <c r="E3" s="102"/>
      <c r="F3" s="102"/>
      <c r="G3" s="102"/>
      <c r="H3" s="102"/>
      <c r="I3" s="103"/>
      <c r="J3" s="102"/>
      <c r="K3" s="102"/>
      <c r="L3" s="19"/>
      <c r="AT3" s="16" t="s">
        <v>82</v>
      </c>
    </row>
    <row r="4" spans="1:46" s="1" customFormat="1" ht="24.9" customHeight="1">
      <c r="B4" s="19"/>
      <c r="D4" s="104" t="s">
        <v>90</v>
      </c>
      <c r="I4" s="100"/>
      <c r="L4" s="19"/>
      <c r="M4" s="105" t="s">
        <v>10</v>
      </c>
      <c r="AT4" s="16" t="s">
        <v>4</v>
      </c>
    </row>
    <row r="5" spans="1:46" s="1" customFormat="1" ht="6.9" customHeight="1">
      <c r="B5" s="19"/>
      <c r="I5" s="100"/>
      <c r="L5" s="19"/>
    </row>
    <row r="6" spans="1:46" s="1" customFormat="1" ht="12" customHeight="1">
      <c r="B6" s="19"/>
      <c r="D6" s="106" t="s">
        <v>16</v>
      </c>
      <c r="I6" s="100"/>
      <c r="L6" s="19"/>
    </row>
    <row r="7" spans="1:46" s="1" customFormat="1" ht="14.4" customHeight="1">
      <c r="B7" s="19"/>
      <c r="E7" s="350" t="str">
        <f>'Rekapitulace stavby'!K6</f>
        <v>Polní cesta C05</v>
      </c>
      <c r="F7" s="351"/>
      <c r="G7" s="351"/>
      <c r="H7" s="351"/>
      <c r="I7" s="100"/>
      <c r="L7" s="19"/>
    </row>
    <row r="8" spans="1:46" s="2" customFormat="1" ht="12" customHeight="1">
      <c r="A8" s="33"/>
      <c r="B8" s="38"/>
      <c r="C8" s="33"/>
      <c r="D8" s="106" t="s">
        <v>91</v>
      </c>
      <c r="E8" s="33"/>
      <c r="F8" s="33"/>
      <c r="G8" s="33"/>
      <c r="H8" s="33"/>
      <c r="I8" s="107"/>
      <c r="J8" s="33"/>
      <c r="K8" s="33"/>
      <c r="L8" s="10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4.4" customHeight="1">
      <c r="A9" s="33"/>
      <c r="B9" s="38"/>
      <c r="C9" s="33"/>
      <c r="D9" s="33"/>
      <c r="E9" s="352" t="s">
        <v>910</v>
      </c>
      <c r="F9" s="353"/>
      <c r="G9" s="353"/>
      <c r="H9" s="353"/>
      <c r="I9" s="107"/>
      <c r="J9" s="33"/>
      <c r="K9" s="33"/>
      <c r="L9" s="10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107"/>
      <c r="J10" s="33"/>
      <c r="K10" s="33"/>
      <c r="L10" s="10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6" t="s">
        <v>18</v>
      </c>
      <c r="E11" s="33"/>
      <c r="F11" s="109" t="s">
        <v>86</v>
      </c>
      <c r="G11" s="33"/>
      <c r="H11" s="33"/>
      <c r="I11" s="110" t="s">
        <v>20</v>
      </c>
      <c r="J11" s="109" t="s">
        <v>19</v>
      </c>
      <c r="K11" s="33"/>
      <c r="L11" s="10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6" t="s">
        <v>21</v>
      </c>
      <c r="E12" s="33"/>
      <c r="F12" s="109" t="s">
        <v>22</v>
      </c>
      <c r="G12" s="33"/>
      <c r="H12" s="33"/>
      <c r="I12" s="110" t="s">
        <v>23</v>
      </c>
      <c r="J12" s="111" t="str">
        <f>'Rekapitulace stavby'!AN8</f>
        <v>4. 5. 2017</v>
      </c>
      <c r="K12" s="33"/>
      <c r="L12" s="10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107"/>
      <c r="J13" s="33"/>
      <c r="K13" s="33"/>
      <c r="L13" s="10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6" t="s">
        <v>25</v>
      </c>
      <c r="E14" s="33"/>
      <c r="F14" s="33"/>
      <c r="G14" s="33"/>
      <c r="H14" s="33"/>
      <c r="I14" s="110" t="s">
        <v>26</v>
      </c>
      <c r="J14" s="109" t="s">
        <v>19</v>
      </c>
      <c r="K14" s="33"/>
      <c r="L14" s="10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9" t="s">
        <v>27</v>
      </c>
      <c r="F15" s="33"/>
      <c r="G15" s="33"/>
      <c r="H15" s="33"/>
      <c r="I15" s="110" t="s">
        <v>28</v>
      </c>
      <c r="J15" s="109" t="s">
        <v>19</v>
      </c>
      <c r="K15" s="33"/>
      <c r="L15" s="10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107"/>
      <c r="J16" s="33"/>
      <c r="K16" s="33"/>
      <c r="L16" s="10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6" t="s">
        <v>29</v>
      </c>
      <c r="E17" s="33"/>
      <c r="F17" s="33"/>
      <c r="G17" s="33"/>
      <c r="H17" s="33"/>
      <c r="I17" s="110" t="s">
        <v>26</v>
      </c>
      <c r="J17" s="29" t="str">
        <f>'Rekapitulace stavby'!AN13</f>
        <v>Vyplň údaj</v>
      </c>
      <c r="K17" s="33"/>
      <c r="L17" s="10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54" t="str">
        <f>'Rekapitulace stavby'!E14</f>
        <v>Vyplň údaj</v>
      </c>
      <c r="F18" s="355"/>
      <c r="G18" s="355"/>
      <c r="H18" s="355"/>
      <c r="I18" s="110" t="s">
        <v>28</v>
      </c>
      <c r="J18" s="29" t="str">
        <f>'Rekapitulace stavby'!AN14</f>
        <v>Vyplň údaj</v>
      </c>
      <c r="K18" s="33"/>
      <c r="L18" s="10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107"/>
      <c r="J19" s="33"/>
      <c r="K19" s="33"/>
      <c r="L19" s="10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6" t="s">
        <v>31</v>
      </c>
      <c r="E20" s="33"/>
      <c r="F20" s="33"/>
      <c r="G20" s="33"/>
      <c r="H20" s="33"/>
      <c r="I20" s="110" t="s">
        <v>26</v>
      </c>
      <c r="J20" s="109" t="s">
        <v>19</v>
      </c>
      <c r="K20" s="33"/>
      <c r="L20" s="10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9" t="s">
        <v>32</v>
      </c>
      <c r="F21" s="33"/>
      <c r="G21" s="33"/>
      <c r="H21" s="33"/>
      <c r="I21" s="110" t="s">
        <v>28</v>
      </c>
      <c r="J21" s="109" t="s">
        <v>19</v>
      </c>
      <c r="K21" s="33"/>
      <c r="L21" s="10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107"/>
      <c r="J22" s="33"/>
      <c r="K22" s="33"/>
      <c r="L22" s="10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6" t="s">
        <v>34</v>
      </c>
      <c r="E23" s="33"/>
      <c r="F23" s="33"/>
      <c r="G23" s="33"/>
      <c r="H23" s="33"/>
      <c r="I23" s="110" t="s">
        <v>26</v>
      </c>
      <c r="J23" s="109" t="s">
        <v>19</v>
      </c>
      <c r="K23" s="33"/>
      <c r="L23" s="10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9" t="s">
        <v>35</v>
      </c>
      <c r="F24" s="33"/>
      <c r="G24" s="33"/>
      <c r="H24" s="33"/>
      <c r="I24" s="110" t="s">
        <v>28</v>
      </c>
      <c r="J24" s="109" t="s">
        <v>19</v>
      </c>
      <c r="K24" s="33"/>
      <c r="L24" s="10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107"/>
      <c r="J25" s="33"/>
      <c r="K25" s="33"/>
      <c r="L25" s="10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6" t="s">
        <v>36</v>
      </c>
      <c r="E26" s="33"/>
      <c r="F26" s="33"/>
      <c r="G26" s="33"/>
      <c r="H26" s="33"/>
      <c r="I26" s="107"/>
      <c r="J26" s="33"/>
      <c r="K26" s="33"/>
      <c r="L26" s="10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" customHeight="1">
      <c r="A27" s="112"/>
      <c r="B27" s="113"/>
      <c r="C27" s="112"/>
      <c r="D27" s="112"/>
      <c r="E27" s="356" t="s">
        <v>19</v>
      </c>
      <c r="F27" s="356"/>
      <c r="G27" s="356"/>
      <c r="H27" s="356"/>
      <c r="I27" s="114"/>
      <c r="J27" s="112"/>
      <c r="K27" s="112"/>
      <c r="L27" s="115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107"/>
      <c r="J28" s="33"/>
      <c r="K28" s="33"/>
      <c r="L28" s="10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6"/>
      <c r="E29" s="116"/>
      <c r="F29" s="116"/>
      <c r="G29" s="116"/>
      <c r="H29" s="116"/>
      <c r="I29" s="117"/>
      <c r="J29" s="116"/>
      <c r="K29" s="116"/>
      <c r="L29" s="10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38</v>
      </c>
      <c r="E30" s="33"/>
      <c r="F30" s="33"/>
      <c r="G30" s="33"/>
      <c r="H30" s="33"/>
      <c r="I30" s="107"/>
      <c r="J30" s="119">
        <f>ROUND(J81, 2)</f>
        <v>0</v>
      </c>
      <c r="K30" s="33"/>
      <c r="L30" s="10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6"/>
      <c r="E31" s="116"/>
      <c r="F31" s="116"/>
      <c r="G31" s="116"/>
      <c r="H31" s="116"/>
      <c r="I31" s="117"/>
      <c r="J31" s="116"/>
      <c r="K31" s="116"/>
      <c r="L31" s="10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0" t="s">
        <v>40</v>
      </c>
      <c r="G32" s="33"/>
      <c r="H32" s="33"/>
      <c r="I32" s="121" t="s">
        <v>39</v>
      </c>
      <c r="J32" s="120" t="s">
        <v>41</v>
      </c>
      <c r="K32" s="33"/>
      <c r="L32" s="10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2" t="s">
        <v>42</v>
      </c>
      <c r="E33" s="106" t="s">
        <v>43</v>
      </c>
      <c r="F33" s="123">
        <f>ROUND((SUM(BE81:BE92)),  2)</f>
        <v>0</v>
      </c>
      <c r="G33" s="33"/>
      <c r="H33" s="33"/>
      <c r="I33" s="124">
        <v>0.21</v>
      </c>
      <c r="J33" s="123">
        <f>ROUND(((SUM(BE81:BE92))*I33),  2)</f>
        <v>0</v>
      </c>
      <c r="K33" s="33"/>
      <c r="L33" s="10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06" t="s">
        <v>44</v>
      </c>
      <c r="F34" s="123">
        <f>ROUND((SUM(BF81:BF92)),  2)</f>
        <v>0</v>
      </c>
      <c r="G34" s="33"/>
      <c r="H34" s="33"/>
      <c r="I34" s="124">
        <v>0.15</v>
      </c>
      <c r="J34" s="123">
        <f>ROUND(((SUM(BF81:BF92))*I34),  2)</f>
        <v>0</v>
      </c>
      <c r="K34" s="33"/>
      <c r="L34" s="10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06" t="s">
        <v>45</v>
      </c>
      <c r="F35" s="123">
        <f>ROUND((SUM(BG81:BG92)),  2)</f>
        <v>0</v>
      </c>
      <c r="G35" s="33"/>
      <c r="H35" s="33"/>
      <c r="I35" s="124">
        <v>0.21</v>
      </c>
      <c r="J35" s="123">
        <f>0</f>
        <v>0</v>
      </c>
      <c r="K35" s="33"/>
      <c r="L35" s="10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06" t="s">
        <v>46</v>
      </c>
      <c r="F36" s="123">
        <f>ROUND((SUM(BH81:BH92)),  2)</f>
        <v>0</v>
      </c>
      <c r="G36" s="33"/>
      <c r="H36" s="33"/>
      <c r="I36" s="124">
        <v>0.15</v>
      </c>
      <c r="J36" s="123">
        <f>0</f>
        <v>0</v>
      </c>
      <c r="K36" s="33"/>
      <c r="L36" s="10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06" t="s">
        <v>47</v>
      </c>
      <c r="F37" s="123">
        <f>ROUND((SUM(BI81:BI92)),  2)</f>
        <v>0</v>
      </c>
      <c r="G37" s="33"/>
      <c r="H37" s="33"/>
      <c r="I37" s="124">
        <v>0</v>
      </c>
      <c r="J37" s="123">
        <f>0</f>
        <v>0</v>
      </c>
      <c r="K37" s="33"/>
      <c r="L37" s="10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107"/>
      <c r="J38" s="33"/>
      <c r="K38" s="33"/>
      <c r="L38" s="10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5"/>
      <c r="D39" s="126" t="s">
        <v>48</v>
      </c>
      <c r="E39" s="127"/>
      <c r="F39" s="127"/>
      <c r="G39" s="128" t="s">
        <v>49</v>
      </c>
      <c r="H39" s="129" t="s">
        <v>50</v>
      </c>
      <c r="I39" s="130"/>
      <c r="J39" s="131">
        <f>SUM(J30:J37)</f>
        <v>0</v>
      </c>
      <c r="K39" s="132"/>
      <c r="L39" s="10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33"/>
      <c r="C40" s="134"/>
      <c r="D40" s="134"/>
      <c r="E40" s="134"/>
      <c r="F40" s="134"/>
      <c r="G40" s="134"/>
      <c r="H40" s="134"/>
      <c r="I40" s="135"/>
      <c r="J40" s="134"/>
      <c r="K40" s="134"/>
      <c r="L40" s="10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136"/>
      <c r="C44" s="137"/>
      <c r="D44" s="137"/>
      <c r="E44" s="137"/>
      <c r="F44" s="137"/>
      <c r="G44" s="137"/>
      <c r="H44" s="137"/>
      <c r="I44" s="138"/>
      <c r="J44" s="137"/>
      <c r="K44" s="137"/>
      <c r="L44" s="108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2" t="s">
        <v>93</v>
      </c>
      <c r="D45" s="35"/>
      <c r="E45" s="35"/>
      <c r="F45" s="35"/>
      <c r="G45" s="35"/>
      <c r="H45" s="35"/>
      <c r="I45" s="107"/>
      <c r="J45" s="35"/>
      <c r="K45" s="35"/>
      <c r="L45" s="108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107"/>
      <c r="J46" s="35"/>
      <c r="K46" s="35"/>
      <c r="L46" s="10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107"/>
      <c r="J47" s="35"/>
      <c r="K47" s="35"/>
      <c r="L47" s="10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4.4" customHeight="1">
      <c r="A48" s="33"/>
      <c r="B48" s="34"/>
      <c r="C48" s="35"/>
      <c r="D48" s="35"/>
      <c r="E48" s="357" t="str">
        <f>E7</f>
        <v>Polní cesta C05</v>
      </c>
      <c r="F48" s="358"/>
      <c r="G48" s="358"/>
      <c r="H48" s="358"/>
      <c r="I48" s="107"/>
      <c r="J48" s="35"/>
      <c r="K48" s="35"/>
      <c r="L48" s="10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91</v>
      </c>
      <c r="D49" s="35"/>
      <c r="E49" s="35"/>
      <c r="F49" s="35"/>
      <c r="G49" s="35"/>
      <c r="H49" s="35"/>
      <c r="I49" s="107"/>
      <c r="J49" s="35"/>
      <c r="K49" s="35"/>
      <c r="L49" s="10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4.4" customHeight="1">
      <c r="A50" s="33"/>
      <c r="B50" s="34"/>
      <c r="C50" s="35"/>
      <c r="D50" s="35"/>
      <c r="E50" s="330" t="str">
        <f>E9</f>
        <v>SO 01.1. - Následná péče 1. rok</v>
      </c>
      <c r="F50" s="359"/>
      <c r="G50" s="359"/>
      <c r="H50" s="359"/>
      <c r="I50" s="107"/>
      <c r="J50" s="35"/>
      <c r="K50" s="35"/>
      <c r="L50" s="10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5"/>
      <c r="D51" s="35"/>
      <c r="E51" s="35"/>
      <c r="F51" s="35"/>
      <c r="G51" s="35"/>
      <c r="H51" s="35"/>
      <c r="I51" s="107"/>
      <c r="J51" s="35"/>
      <c r="K51" s="35"/>
      <c r="L51" s="108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110" t="s">
        <v>23</v>
      </c>
      <c r="J52" s="58" t="str">
        <f>IF(J12="","",J12)</f>
        <v>4. 5. 2017</v>
      </c>
      <c r="K52" s="35"/>
      <c r="L52" s="10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5"/>
      <c r="D53" s="35"/>
      <c r="E53" s="35"/>
      <c r="F53" s="35"/>
      <c r="G53" s="35"/>
      <c r="H53" s="35"/>
      <c r="I53" s="107"/>
      <c r="J53" s="35"/>
      <c r="K53" s="35"/>
      <c r="L53" s="10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6.4" customHeight="1">
      <c r="A54" s="33"/>
      <c r="B54" s="34"/>
      <c r="C54" s="28" t="s">
        <v>25</v>
      </c>
      <c r="D54" s="35"/>
      <c r="E54" s="35"/>
      <c r="F54" s="26" t="str">
        <f>E15</f>
        <v>ČR-SPÚ, Pobočka Svitavy</v>
      </c>
      <c r="G54" s="35"/>
      <c r="H54" s="35"/>
      <c r="I54" s="110" t="s">
        <v>31</v>
      </c>
      <c r="J54" s="31" t="str">
        <f>E21</f>
        <v>GAP Pardubice s.r.o.</v>
      </c>
      <c r="K54" s="35"/>
      <c r="L54" s="10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6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110" t="s">
        <v>34</v>
      </c>
      <c r="J55" s="31" t="str">
        <f>E24</f>
        <v>Ing. Kunc</v>
      </c>
      <c r="K55" s="35"/>
      <c r="L55" s="10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107"/>
      <c r="J56" s="35"/>
      <c r="K56" s="35"/>
      <c r="L56" s="10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39" t="s">
        <v>94</v>
      </c>
      <c r="D57" s="140"/>
      <c r="E57" s="140"/>
      <c r="F57" s="140"/>
      <c r="G57" s="140"/>
      <c r="H57" s="140"/>
      <c r="I57" s="141"/>
      <c r="J57" s="142" t="s">
        <v>95</v>
      </c>
      <c r="K57" s="140"/>
      <c r="L57" s="10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107"/>
      <c r="J58" s="35"/>
      <c r="K58" s="35"/>
      <c r="L58" s="10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customHeight="1">
      <c r="A59" s="33"/>
      <c r="B59" s="34"/>
      <c r="C59" s="143" t="s">
        <v>70</v>
      </c>
      <c r="D59" s="35"/>
      <c r="E59" s="35"/>
      <c r="F59" s="35"/>
      <c r="G59" s="35"/>
      <c r="H59" s="35"/>
      <c r="I59" s="107"/>
      <c r="J59" s="76">
        <f>J81</f>
        <v>0</v>
      </c>
      <c r="K59" s="35"/>
      <c r="L59" s="10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96</v>
      </c>
    </row>
    <row r="60" spans="1:47" s="9" customFormat="1" ht="24.9" customHeight="1">
      <c r="B60" s="144"/>
      <c r="C60" s="145"/>
      <c r="D60" s="146" t="s">
        <v>97</v>
      </c>
      <c r="E60" s="147"/>
      <c r="F60" s="147"/>
      <c r="G60" s="147"/>
      <c r="H60" s="147"/>
      <c r="I60" s="148"/>
      <c r="J60" s="149">
        <f>J82</f>
        <v>0</v>
      </c>
      <c r="K60" s="145"/>
      <c r="L60" s="150"/>
    </row>
    <row r="61" spans="1:47" s="10" customFormat="1" ht="19.95" customHeight="1">
      <c r="B61" s="151"/>
      <c r="C61" s="152"/>
      <c r="D61" s="153" t="s">
        <v>98</v>
      </c>
      <c r="E61" s="154"/>
      <c r="F61" s="154"/>
      <c r="G61" s="154"/>
      <c r="H61" s="154"/>
      <c r="I61" s="155"/>
      <c r="J61" s="156">
        <f>J83</f>
        <v>0</v>
      </c>
      <c r="K61" s="152"/>
      <c r="L61" s="157"/>
    </row>
    <row r="62" spans="1:47" s="2" customFormat="1" ht="21.75" customHeight="1">
      <c r="A62" s="33"/>
      <c r="B62" s="34"/>
      <c r="C62" s="35"/>
      <c r="D62" s="35"/>
      <c r="E62" s="35"/>
      <c r="F62" s="35"/>
      <c r="G62" s="35"/>
      <c r="H62" s="35"/>
      <c r="I62" s="107"/>
      <c r="J62" s="35"/>
      <c r="K62" s="35"/>
      <c r="L62" s="108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6.9" customHeight="1">
      <c r="A63" s="33"/>
      <c r="B63" s="46"/>
      <c r="C63" s="47"/>
      <c r="D63" s="47"/>
      <c r="E63" s="47"/>
      <c r="F63" s="47"/>
      <c r="G63" s="47"/>
      <c r="H63" s="47"/>
      <c r="I63" s="135"/>
      <c r="J63" s="47"/>
      <c r="K63" s="47"/>
      <c r="L63" s="108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7" spans="1:31" s="2" customFormat="1" ht="6.9" customHeight="1">
      <c r="A67" s="33"/>
      <c r="B67" s="48"/>
      <c r="C67" s="49"/>
      <c r="D67" s="49"/>
      <c r="E67" s="49"/>
      <c r="F67" s="49"/>
      <c r="G67" s="49"/>
      <c r="H67" s="49"/>
      <c r="I67" s="138"/>
      <c r="J67" s="49"/>
      <c r="K67" s="49"/>
      <c r="L67" s="108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24.9" customHeight="1">
      <c r="A68" s="33"/>
      <c r="B68" s="34"/>
      <c r="C68" s="22" t="s">
        <v>110</v>
      </c>
      <c r="D68" s="35"/>
      <c r="E68" s="35"/>
      <c r="F68" s="35"/>
      <c r="G68" s="35"/>
      <c r="H68" s="35"/>
      <c r="I68" s="107"/>
      <c r="J68" s="35"/>
      <c r="K68" s="35"/>
      <c r="L68" s="108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6.9" customHeight="1">
      <c r="A69" s="33"/>
      <c r="B69" s="34"/>
      <c r="C69" s="35"/>
      <c r="D69" s="35"/>
      <c r="E69" s="35"/>
      <c r="F69" s="35"/>
      <c r="G69" s="35"/>
      <c r="H69" s="35"/>
      <c r="I69" s="107"/>
      <c r="J69" s="35"/>
      <c r="K69" s="35"/>
      <c r="L69" s="108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12" customHeight="1">
      <c r="A70" s="33"/>
      <c r="B70" s="34"/>
      <c r="C70" s="28" t="s">
        <v>16</v>
      </c>
      <c r="D70" s="35"/>
      <c r="E70" s="35"/>
      <c r="F70" s="35"/>
      <c r="G70" s="35"/>
      <c r="H70" s="35"/>
      <c r="I70" s="107"/>
      <c r="J70" s="35"/>
      <c r="K70" s="35"/>
      <c r="L70" s="108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4.4" customHeight="1">
      <c r="A71" s="33"/>
      <c r="B71" s="34"/>
      <c r="C71" s="35"/>
      <c r="D71" s="35"/>
      <c r="E71" s="357" t="str">
        <f>E7</f>
        <v>Polní cesta C05</v>
      </c>
      <c r="F71" s="358"/>
      <c r="G71" s="358"/>
      <c r="H71" s="358"/>
      <c r="I71" s="107"/>
      <c r="J71" s="35"/>
      <c r="K71" s="35"/>
      <c r="L71" s="108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2" customHeight="1">
      <c r="A72" s="33"/>
      <c r="B72" s="34"/>
      <c r="C72" s="28" t="s">
        <v>91</v>
      </c>
      <c r="D72" s="35"/>
      <c r="E72" s="35"/>
      <c r="F72" s="35"/>
      <c r="G72" s="35"/>
      <c r="H72" s="35"/>
      <c r="I72" s="107"/>
      <c r="J72" s="35"/>
      <c r="K72" s="35"/>
      <c r="L72" s="108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4.4" customHeight="1">
      <c r="A73" s="33"/>
      <c r="B73" s="34"/>
      <c r="C73" s="35"/>
      <c r="D73" s="35"/>
      <c r="E73" s="330" t="str">
        <f>E9</f>
        <v>SO 01.1. - Následná péče 1. rok</v>
      </c>
      <c r="F73" s="359"/>
      <c r="G73" s="359"/>
      <c r="H73" s="359"/>
      <c r="I73" s="107"/>
      <c r="J73" s="35"/>
      <c r="K73" s="35"/>
      <c r="L73" s="108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" customHeight="1">
      <c r="A74" s="33"/>
      <c r="B74" s="34"/>
      <c r="C74" s="35"/>
      <c r="D74" s="35"/>
      <c r="E74" s="35"/>
      <c r="F74" s="35"/>
      <c r="G74" s="35"/>
      <c r="H74" s="35"/>
      <c r="I74" s="107"/>
      <c r="J74" s="35"/>
      <c r="K74" s="35"/>
      <c r="L74" s="108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21</v>
      </c>
      <c r="D75" s="35"/>
      <c r="E75" s="35"/>
      <c r="F75" s="26" t="str">
        <f>F12</f>
        <v xml:space="preserve"> </v>
      </c>
      <c r="G75" s="35"/>
      <c r="H75" s="35"/>
      <c r="I75" s="110" t="s">
        <v>23</v>
      </c>
      <c r="J75" s="58" t="str">
        <f>IF(J12="","",J12)</f>
        <v>4. 5. 2017</v>
      </c>
      <c r="K75" s="35"/>
      <c r="L75" s="108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6.9" customHeight="1">
      <c r="A76" s="33"/>
      <c r="B76" s="34"/>
      <c r="C76" s="35"/>
      <c r="D76" s="35"/>
      <c r="E76" s="35"/>
      <c r="F76" s="35"/>
      <c r="G76" s="35"/>
      <c r="H76" s="35"/>
      <c r="I76" s="107"/>
      <c r="J76" s="35"/>
      <c r="K76" s="35"/>
      <c r="L76" s="10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26.4" customHeight="1">
      <c r="A77" s="33"/>
      <c r="B77" s="34"/>
      <c r="C77" s="28" t="s">
        <v>25</v>
      </c>
      <c r="D77" s="35"/>
      <c r="E77" s="35"/>
      <c r="F77" s="26" t="str">
        <f>E15</f>
        <v>ČR-SPÚ, Pobočka Svitavy</v>
      </c>
      <c r="G77" s="35"/>
      <c r="H77" s="35"/>
      <c r="I77" s="110" t="s">
        <v>31</v>
      </c>
      <c r="J77" s="31" t="str">
        <f>E21</f>
        <v>GAP Pardubice s.r.o.</v>
      </c>
      <c r="K77" s="35"/>
      <c r="L77" s="10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5.6" customHeight="1">
      <c r="A78" s="33"/>
      <c r="B78" s="34"/>
      <c r="C78" s="28" t="s">
        <v>29</v>
      </c>
      <c r="D78" s="35"/>
      <c r="E78" s="35"/>
      <c r="F78" s="26" t="str">
        <f>IF(E18="","",E18)</f>
        <v>Vyplň údaj</v>
      </c>
      <c r="G78" s="35"/>
      <c r="H78" s="35"/>
      <c r="I78" s="110" t="s">
        <v>34</v>
      </c>
      <c r="J78" s="31" t="str">
        <f>E24</f>
        <v>Ing. Kunc</v>
      </c>
      <c r="K78" s="35"/>
      <c r="L78" s="108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0.35" customHeight="1">
      <c r="A79" s="33"/>
      <c r="B79" s="34"/>
      <c r="C79" s="35"/>
      <c r="D79" s="35"/>
      <c r="E79" s="35"/>
      <c r="F79" s="35"/>
      <c r="G79" s="35"/>
      <c r="H79" s="35"/>
      <c r="I79" s="107"/>
      <c r="J79" s="35"/>
      <c r="K79" s="35"/>
      <c r="L79" s="108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11" customFormat="1" ht="29.25" customHeight="1">
      <c r="A80" s="158"/>
      <c r="B80" s="159"/>
      <c r="C80" s="160" t="s">
        <v>111</v>
      </c>
      <c r="D80" s="161" t="s">
        <v>57</v>
      </c>
      <c r="E80" s="161" t="s">
        <v>53</v>
      </c>
      <c r="F80" s="161" t="s">
        <v>54</v>
      </c>
      <c r="G80" s="161" t="s">
        <v>112</v>
      </c>
      <c r="H80" s="161" t="s">
        <v>113</v>
      </c>
      <c r="I80" s="162" t="s">
        <v>114</v>
      </c>
      <c r="J80" s="161" t="s">
        <v>95</v>
      </c>
      <c r="K80" s="163" t="s">
        <v>115</v>
      </c>
      <c r="L80" s="164"/>
      <c r="M80" s="67" t="s">
        <v>19</v>
      </c>
      <c r="N80" s="68" t="s">
        <v>42</v>
      </c>
      <c r="O80" s="68" t="s">
        <v>116</v>
      </c>
      <c r="P80" s="68" t="s">
        <v>117</v>
      </c>
      <c r="Q80" s="68" t="s">
        <v>118</v>
      </c>
      <c r="R80" s="68" t="s">
        <v>119</v>
      </c>
      <c r="S80" s="68" t="s">
        <v>120</v>
      </c>
      <c r="T80" s="69" t="s">
        <v>121</v>
      </c>
      <c r="U80" s="158"/>
      <c r="V80" s="158"/>
      <c r="W80" s="158"/>
      <c r="X80" s="158"/>
      <c r="Y80" s="158"/>
      <c r="Z80" s="158"/>
      <c r="AA80" s="158"/>
      <c r="AB80" s="158"/>
      <c r="AC80" s="158"/>
      <c r="AD80" s="158"/>
      <c r="AE80" s="158"/>
    </row>
    <row r="81" spans="1:65" s="2" customFormat="1" ht="22.8" customHeight="1">
      <c r="A81" s="33"/>
      <c r="B81" s="34"/>
      <c r="C81" s="74" t="s">
        <v>122</v>
      </c>
      <c r="D81" s="35"/>
      <c r="E81" s="35"/>
      <c r="F81" s="35"/>
      <c r="G81" s="35"/>
      <c r="H81" s="35"/>
      <c r="I81" s="107"/>
      <c r="J81" s="165">
        <f>BK81</f>
        <v>0</v>
      </c>
      <c r="K81" s="35"/>
      <c r="L81" s="38"/>
      <c r="M81" s="70"/>
      <c r="N81" s="166"/>
      <c r="O81" s="71"/>
      <c r="P81" s="167">
        <f>P82</f>
        <v>0</v>
      </c>
      <c r="Q81" s="71"/>
      <c r="R81" s="167">
        <f>R82</f>
        <v>0</v>
      </c>
      <c r="S81" s="71"/>
      <c r="T81" s="168">
        <f>T82</f>
        <v>0</v>
      </c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T81" s="16" t="s">
        <v>71</v>
      </c>
      <c r="AU81" s="16" t="s">
        <v>96</v>
      </c>
      <c r="BK81" s="169">
        <f>BK82</f>
        <v>0</v>
      </c>
    </row>
    <row r="82" spans="1:65" s="12" customFormat="1" ht="25.95" customHeight="1">
      <c r="B82" s="170"/>
      <c r="C82" s="171"/>
      <c r="D82" s="172" t="s">
        <v>71</v>
      </c>
      <c r="E82" s="173" t="s">
        <v>123</v>
      </c>
      <c r="F82" s="173" t="s">
        <v>124</v>
      </c>
      <c r="G82" s="171"/>
      <c r="H82" s="171"/>
      <c r="I82" s="174"/>
      <c r="J82" s="175">
        <f>BK82</f>
        <v>0</v>
      </c>
      <c r="K82" s="171"/>
      <c r="L82" s="176"/>
      <c r="M82" s="177"/>
      <c r="N82" s="178"/>
      <c r="O82" s="178"/>
      <c r="P82" s="179">
        <f>P83</f>
        <v>0</v>
      </c>
      <c r="Q82" s="178"/>
      <c r="R82" s="179">
        <f>R83</f>
        <v>0</v>
      </c>
      <c r="S82" s="178"/>
      <c r="T82" s="180">
        <f>T83</f>
        <v>0</v>
      </c>
      <c r="AR82" s="181" t="s">
        <v>79</v>
      </c>
      <c r="AT82" s="182" t="s">
        <v>71</v>
      </c>
      <c r="AU82" s="182" t="s">
        <v>72</v>
      </c>
      <c r="AY82" s="181" t="s">
        <v>125</v>
      </c>
      <c r="BK82" s="183">
        <f>BK83</f>
        <v>0</v>
      </c>
    </row>
    <row r="83" spans="1:65" s="12" customFormat="1" ht="22.8" customHeight="1">
      <c r="B83" s="170"/>
      <c r="C83" s="171"/>
      <c r="D83" s="172" t="s">
        <v>71</v>
      </c>
      <c r="E83" s="184" t="s">
        <v>79</v>
      </c>
      <c r="F83" s="184" t="s">
        <v>126</v>
      </c>
      <c r="G83" s="171"/>
      <c r="H83" s="171"/>
      <c r="I83" s="174"/>
      <c r="J83" s="185">
        <f>BK83</f>
        <v>0</v>
      </c>
      <c r="K83" s="171"/>
      <c r="L83" s="176"/>
      <c r="M83" s="177"/>
      <c r="N83" s="178"/>
      <c r="O83" s="178"/>
      <c r="P83" s="179">
        <f>SUM(P84:P92)</f>
        <v>0</v>
      </c>
      <c r="Q83" s="178"/>
      <c r="R83" s="179">
        <f>SUM(R84:R92)</f>
        <v>0</v>
      </c>
      <c r="S83" s="178"/>
      <c r="T83" s="180">
        <f>SUM(T84:T92)</f>
        <v>0</v>
      </c>
      <c r="AR83" s="181" t="s">
        <v>79</v>
      </c>
      <c r="AT83" s="182" t="s">
        <v>71</v>
      </c>
      <c r="AU83" s="182" t="s">
        <v>79</v>
      </c>
      <c r="AY83" s="181" t="s">
        <v>125</v>
      </c>
      <c r="BK83" s="183">
        <f>SUM(BK84:BK92)</f>
        <v>0</v>
      </c>
    </row>
    <row r="84" spans="1:65" s="2" customFormat="1" ht="14.4" customHeight="1">
      <c r="A84" s="33"/>
      <c r="B84" s="34"/>
      <c r="C84" s="186" t="s">
        <v>79</v>
      </c>
      <c r="D84" s="186" t="s">
        <v>127</v>
      </c>
      <c r="E84" s="187" t="s">
        <v>911</v>
      </c>
      <c r="F84" s="188" t="s">
        <v>912</v>
      </c>
      <c r="G84" s="189" t="s">
        <v>130</v>
      </c>
      <c r="H84" s="190">
        <v>3538</v>
      </c>
      <c r="I84" s="191"/>
      <c r="J84" s="192">
        <f>ROUND(I84*H84,2)</f>
        <v>0</v>
      </c>
      <c r="K84" s="188" t="s">
        <v>131</v>
      </c>
      <c r="L84" s="38"/>
      <c r="M84" s="193" t="s">
        <v>19</v>
      </c>
      <c r="N84" s="194" t="s">
        <v>43</v>
      </c>
      <c r="O84" s="63"/>
      <c r="P84" s="195">
        <f>O84*H84</f>
        <v>0</v>
      </c>
      <c r="Q84" s="195">
        <v>0</v>
      </c>
      <c r="R84" s="195">
        <f>Q84*H84</f>
        <v>0</v>
      </c>
      <c r="S84" s="195">
        <v>0</v>
      </c>
      <c r="T84" s="196">
        <f>S84*H84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197" t="s">
        <v>132</v>
      </c>
      <c r="AT84" s="197" t="s">
        <v>127</v>
      </c>
      <c r="AU84" s="197" t="s">
        <v>82</v>
      </c>
      <c r="AY84" s="16" t="s">
        <v>125</v>
      </c>
      <c r="BE84" s="198">
        <f>IF(N84="základní",J84,0)</f>
        <v>0</v>
      </c>
      <c r="BF84" s="198">
        <f>IF(N84="snížená",J84,0)</f>
        <v>0</v>
      </c>
      <c r="BG84" s="198">
        <f>IF(N84="zákl. přenesená",J84,0)</f>
        <v>0</v>
      </c>
      <c r="BH84" s="198">
        <f>IF(N84="sníž. přenesená",J84,0)</f>
        <v>0</v>
      </c>
      <c r="BI84" s="198">
        <f>IF(N84="nulová",J84,0)</f>
        <v>0</v>
      </c>
      <c r="BJ84" s="16" t="s">
        <v>79</v>
      </c>
      <c r="BK84" s="198">
        <f>ROUND(I84*H84,2)</f>
        <v>0</v>
      </c>
      <c r="BL84" s="16" t="s">
        <v>132</v>
      </c>
      <c r="BM84" s="197" t="s">
        <v>913</v>
      </c>
    </row>
    <row r="85" spans="1:65" s="2" customFormat="1" ht="10.199999999999999">
      <c r="A85" s="33"/>
      <c r="B85" s="34"/>
      <c r="C85" s="35"/>
      <c r="D85" s="199" t="s">
        <v>134</v>
      </c>
      <c r="E85" s="35"/>
      <c r="F85" s="200" t="s">
        <v>914</v>
      </c>
      <c r="G85" s="35"/>
      <c r="H85" s="35"/>
      <c r="I85" s="107"/>
      <c r="J85" s="35"/>
      <c r="K85" s="35"/>
      <c r="L85" s="38"/>
      <c r="M85" s="201"/>
      <c r="N85" s="202"/>
      <c r="O85" s="63"/>
      <c r="P85" s="63"/>
      <c r="Q85" s="63"/>
      <c r="R85" s="63"/>
      <c r="S85" s="63"/>
      <c r="T85" s="64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6" t="s">
        <v>134</v>
      </c>
      <c r="AU85" s="16" t="s">
        <v>82</v>
      </c>
    </row>
    <row r="86" spans="1:65" s="13" customFormat="1" ht="10.199999999999999">
      <c r="B86" s="203"/>
      <c r="C86" s="204"/>
      <c r="D86" s="199" t="s">
        <v>136</v>
      </c>
      <c r="E86" s="205" t="s">
        <v>19</v>
      </c>
      <c r="F86" s="206" t="s">
        <v>915</v>
      </c>
      <c r="G86" s="204"/>
      <c r="H86" s="207">
        <v>260</v>
      </c>
      <c r="I86" s="208"/>
      <c r="J86" s="204"/>
      <c r="K86" s="204"/>
      <c r="L86" s="209"/>
      <c r="M86" s="210"/>
      <c r="N86" s="211"/>
      <c r="O86" s="211"/>
      <c r="P86" s="211"/>
      <c r="Q86" s="211"/>
      <c r="R86" s="211"/>
      <c r="S86" s="211"/>
      <c r="T86" s="212"/>
      <c r="AT86" s="213" t="s">
        <v>136</v>
      </c>
      <c r="AU86" s="213" t="s">
        <v>82</v>
      </c>
      <c r="AV86" s="13" t="s">
        <v>82</v>
      </c>
      <c r="AW86" s="13" t="s">
        <v>33</v>
      </c>
      <c r="AX86" s="13" t="s">
        <v>72</v>
      </c>
      <c r="AY86" s="213" t="s">
        <v>125</v>
      </c>
    </row>
    <row r="87" spans="1:65" s="13" customFormat="1" ht="10.199999999999999">
      <c r="B87" s="203"/>
      <c r="C87" s="204"/>
      <c r="D87" s="199" t="s">
        <v>136</v>
      </c>
      <c r="E87" s="205" t="s">
        <v>19</v>
      </c>
      <c r="F87" s="206" t="s">
        <v>916</v>
      </c>
      <c r="G87" s="204"/>
      <c r="H87" s="207">
        <v>168</v>
      </c>
      <c r="I87" s="208"/>
      <c r="J87" s="204"/>
      <c r="K87" s="204"/>
      <c r="L87" s="209"/>
      <c r="M87" s="210"/>
      <c r="N87" s="211"/>
      <c r="O87" s="211"/>
      <c r="P87" s="211"/>
      <c r="Q87" s="211"/>
      <c r="R87" s="211"/>
      <c r="S87" s="211"/>
      <c r="T87" s="212"/>
      <c r="AT87" s="213" t="s">
        <v>136</v>
      </c>
      <c r="AU87" s="213" t="s">
        <v>82</v>
      </c>
      <c r="AV87" s="13" t="s">
        <v>82</v>
      </c>
      <c r="AW87" s="13" t="s">
        <v>33</v>
      </c>
      <c r="AX87" s="13" t="s">
        <v>72</v>
      </c>
      <c r="AY87" s="213" t="s">
        <v>125</v>
      </c>
    </row>
    <row r="88" spans="1:65" s="13" customFormat="1" ht="10.199999999999999">
      <c r="B88" s="203"/>
      <c r="C88" s="204"/>
      <c r="D88" s="199" t="s">
        <v>136</v>
      </c>
      <c r="E88" s="205" t="s">
        <v>19</v>
      </c>
      <c r="F88" s="206" t="s">
        <v>917</v>
      </c>
      <c r="G88" s="204"/>
      <c r="H88" s="207">
        <v>57.6</v>
      </c>
      <c r="I88" s="208"/>
      <c r="J88" s="204"/>
      <c r="K88" s="204"/>
      <c r="L88" s="209"/>
      <c r="M88" s="210"/>
      <c r="N88" s="211"/>
      <c r="O88" s="211"/>
      <c r="P88" s="211"/>
      <c r="Q88" s="211"/>
      <c r="R88" s="211"/>
      <c r="S88" s="211"/>
      <c r="T88" s="212"/>
      <c r="AT88" s="213" t="s">
        <v>136</v>
      </c>
      <c r="AU88" s="213" t="s">
        <v>82</v>
      </c>
      <c r="AV88" s="13" t="s">
        <v>82</v>
      </c>
      <c r="AW88" s="13" t="s">
        <v>33</v>
      </c>
      <c r="AX88" s="13" t="s">
        <v>72</v>
      </c>
      <c r="AY88" s="213" t="s">
        <v>125</v>
      </c>
    </row>
    <row r="89" spans="1:65" s="13" customFormat="1" ht="10.199999999999999">
      <c r="B89" s="203"/>
      <c r="C89" s="204"/>
      <c r="D89" s="199" t="s">
        <v>136</v>
      </c>
      <c r="E89" s="205" t="s">
        <v>19</v>
      </c>
      <c r="F89" s="206" t="s">
        <v>918</v>
      </c>
      <c r="G89" s="204"/>
      <c r="H89" s="207">
        <v>3538</v>
      </c>
      <c r="I89" s="208"/>
      <c r="J89" s="204"/>
      <c r="K89" s="204"/>
      <c r="L89" s="209"/>
      <c r="M89" s="210"/>
      <c r="N89" s="211"/>
      <c r="O89" s="211"/>
      <c r="P89" s="211"/>
      <c r="Q89" s="211"/>
      <c r="R89" s="211"/>
      <c r="S89" s="211"/>
      <c r="T89" s="212"/>
      <c r="AT89" s="213" t="s">
        <v>136</v>
      </c>
      <c r="AU89" s="213" t="s">
        <v>82</v>
      </c>
      <c r="AV89" s="13" t="s">
        <v>82</v>
      </c>
      <c r="AW89" s="13" t="s">
        <v>33</v>
      </c>
      <c r="AX89" s="13" t="s">
        <v>79</v>
      </c>
      <c r="AY89" s="213" t="s">
        <v>125</v>
      </c>
    </row>
    <row r="90" spans="1:65" s="2" customFormat="1" ht="14.4" customHeight="1">
      <c r="A90" s="33"/>
      <c r="B90" s="34"/>
      <c r="C90" s="186" t="s">
        <v>82</v>
      </c>
      <c r="D90" s="186" t="s">
        <v>127</v>
      </c>
      <c r="E90" s="187" t="s">
        <v>919</v>
      </c>
      <c r="F90" s="188" t="s">
        <v>920</v>
      </c>
      <c r="G90" s="189" t="s">
        <v>130</v>
      </c>
      <c r="H90" s="190">
        <v>3085.6</v>
      </c>
      <c r="I90" s="191"/>
      <c r="J90" s="192">
        <f>ROUND(I90*H90,2)</f>
        <v>0</v>
      </c>
      <c r="K90" s="188" t="s">
        <v>131</v>
      </c>
      <c r="L90" s="38"/>
      <c r="M90" s="193" t="s">
        <v>19</v>
      </c>
      <c r="N90" s="194" t="s">
        <v>43</v>
      </c>
      <c r="O90" s="63"/>
      <c r="P90" s="195">
        <f>O90*H90</f>
        <v>0</v>
      </c>
      <c r="Q90" s="195">
        <v>0</v>
      </c>
      <c r="R90" s="195">
        <f>Q90*H90</f>
        <v>0</v>
      </c>
      <c r="S90" s="195">
        <v>0</v>
      </c>
      <c r="T90" s="196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97" t="s">
        <v>132</v>
      </c>
      <c r="AT90" s="197" t="s">
        <v>127</v>
      </c>
      <c r="AU90" s="197" t="s">
        <v>82</v>
      </c>
      <c r="AY90" s="16" t="s">
        <v>125</v>
      </c>
      <c r="BE90" s="198">
        <f>IF(N90="základní",J90,0)</f>
        <v>0</v>
      </c>
      <c r="BF90" s="198">
        <f>IF(N90="snížená",J90,0)</f>
        <v>0</v>
      </c>
      <c r="BG90" s="198">
        <f>IF(N90="zákl. přenesená",J90,0)</f>
        <v>0</v>
      </c>
      <c r="BH90" s="198">
        <f>IF(N90="sníž. přenesená",J90,0)</f>
        <v>0</v>
      </c>
      <c r="BI90" s="198">
        <f>IF(N90="nulová",J90,0)</f>
        <v>0</v>
      </c>
      <c r="BJ90" s="16" t="s">
        <v>79</v>
      </c>
      <c r="BK90" s="198">
        <f>ROUND(I90*H90,2)</f>
        <v>0</v>
      </c>
      <c r="BL90" s="16" t="s">
        <v>132</v>
      </c>
      <c r="BM90" s="197" t="s">
        <v>921</v>
      </c>
    </row>
    <row r="91" spans="1:65" s="2" customFormat="1" ht="10.199999999999999">
      <c r="A91" s="33"/>
      <c r="B91" s="34"/>
      <c r="C91" s="35"/>
      <c r="D91" s="199" t="s">
        <v>134</v>
      </c>
      <c r="E91" s="35"/>
      <c r="F91" s="200" t="s">
        <v>922</v>
      </c>
      <c r="G91" s="35"/>
      <c r="H91" s="35"/>
      <c r="I91" s="107"/>
      <c r="J91" s="35"/>
      <c r="K91" s="35"/>
      <c r="L91" s="38"/>
      <c r="M91" s="201"/>
      <c r="N91" s="202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134</v>
      </c>
      <c r="AU91" s="16" t="s">
        <v>82</v>
      </c>
    </row>
    <row r="92" spans="1:65" s="13" customFormat="1" ht="10.199999999999999">
      <c r="B92" s="203"/>
      <c r="C92" s="204"/>
      <c r="D92" s="199" t="s">
        <v>136</v>
      </c>
      <c r="E92" s="205" t="s">
        <v>19</v>
      </c>
      <c r="F92" s="206" t="s">
        <v>923</v>
      </c>
      <c r="G92" s="204"/>
      <c r="H92" s="207">
        <v>3085.6</v>
      </c>
      <c r="I92" s="208"/>
      <c r="J92" s="204"/>
      <c r="K92" s="204"/>
      <c r="L92" s="209"/>
      <c r="M92" s="229"/>
      <c r="N92" s="230"/>
      <c r="O92" s="230"/>
      <c r="P92" s="230"/>
      <c r="Q92" s="230"/>
      <c r="R92" s="230"/>
      <c r="S92" s="230"/>
      <c r="T92" s="231"/>
      <c r="AT92" s="213" t="s">
        <v>136</v>
      </c>
      <c r="AU92" s="213" t="s">
        <v>82</v>
      </c>
      <c r="AV92" s="13" t="s">
        <v>82</v>
      </c>
      <c r="AW92" s="13" t="s">
        <v>33</v>
      </c>
      <c r="AX92" s="13" t="s">
        <v>79</v>
      </c>
      <c r="AY92" s="213" t="s">
        <v>125</v>
      </c>
    </row>
    <row r="93" spans="1:65" s="2" customFormat="1" ht="6.9" customHeight="1">
      <c r="A93" s="33"/>
      <c r="B93" s="46"/>
      <c r="C93" s="47"/>
      <c r="D93" s="47"/>
      <c r="E93" s="47"/>
      <c r="F93" s="47"/>
      <c r="G93" s="47"/>
      <c r="H93" s="47"/>
      <c r="I93" s="135"/>
      <c r="J93" s="47"/>
      <c r="K93" s="47"/>
      <c r="L93" s="38"/>
      <c r="M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</sheetData>
  <sheetProtection algorithmName="SHA-512" hashValue="zSxzqPXqvHsLBlO9MTkt/RY/OBla4TZeXttZHQ/bwaP/o8w+j9SoUSRQsU/xph0V6WLv/ZnQY9aVFrOHrywz3w==" saltValue="ZMzQWD7zqwdi0Vsudg0exjsSw9a5XcVB4lkI5QTL2T5uY9xiu7GC449l2XmRdnhlV8xxQTdpm+h5gBff/DwDwA==" spinCount="100000" sheet="1" objects="1" scenarios="1" formatColumns="0" formatRows="0" autoFilter="0"/>
  <autoFilter ref="C80:K92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15"/>
  <sheetViews>
    <sheetView showGridLines="0" workbookViewId="0"/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86.42578125" style="1" customWidth="1"/>
    <col min="7" max="7" width="6" style="1" customWidth="1"/>
    <col min="8" max="8" width="9.85546875" style="1" customWidth="1"/>
    <col min="9" max="9" width="17.28515625" style="100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00"/>
      <c r="L2" s="321"/>
      <c r="M2" s="321"/>
      <c r="N2" s="321"/>
      <c r="O2" s="321"/>
      <c r="P2" s="321"/>
      <c r="Q2" s="321"/>
      <c r="R2" s="321"/>
      <c r="S2" s="321"/>
      <c r="T2" s="321"/>
      <c r="U2" s="321"/>
      <c r="V2" s="321"/>
      <c r="AT2" s="16" t="s">
        <v>89</v>
      </c>
    </row>
    <row r="3" spans="1:46" s="1" customFormat="1" ht="6.9" customHeight="1">
      <c r="B3" s="101"/>
      <c r="C3" s="102"/>
      <c r="D3" s="102"/>
      <c r="E3" s="102"/>
      <c r="F3" s="102"/>
      <c r="G3" s="102"/>
      <c r="H3" s="102"/>
      <c r="I3" s="103"/>
      <c r="J3" s="102"/>
      <c r="K3" s="102"/>
      <c r="L3" s="19"/>
      <c r="AT3" s="16" t="s">
        <v>82</v>
      </c>
    </row>
    <row r="4" spans="1:46" s="1" customFormat="1" ht="24.9" customHeight="1">
      <c r="B4" s="19"/>
      <c r="D4" s="104" t="s">
        <v>90</v>
      </c>
      <c r="I4" s="100"/>
      <c r="L4" s="19"/>
      <c r="M4" s="105" t="s">
        <v>10</v>
      </c>
      <c r="AT4" s="16" t="s">
        <v>4</v>
      </c>
    </row>
    <row r="5" spans="1:46" s="1" customFormat="1" ht="6.9" customHeight="1">
      <c r="B5" s="19"/>
      <c r="I5" s="100"/>
      <c r="L5" s="19"/>
    </row>
    <row r="6" spans="1:46" s="1" customFormat="1" ht="12" customHeight="1">
      <c r="B6" s="19"/>
      <c r="D6" s="106" t="s">
        <v>16</v>
      </c>
      <c r="I6" s="100"/>
      <c r="L6" s="19"/>
    </row>
    <row r="7" spans="1:46" s="1" customFormat="1" ht="14.4" customHeight="1">
      <c r="B7" s="19"/>
      <c r="E7" s="350" t="str">
        <f>'Rekapitulace stavby'!K6</f>
        <v>Polní cesta C05</v>
      </c>
      <c r="F7" s="351"/>
      <c r="G7" s="351"/>
      <c r="H7" s="351"/>
      <c r="I7" s="100"/>
      <c r="L7" s="19"/>
    </row>
    <row r="8" spans="1:46" s="2" customFormat="1" ht="12" customHeight="1">
      <c r="A8" s="33"/>
      <c r="B8" s="38"/>
      <c r="C8" s="33"/>
      <c r="D8" s="106" t="s">
        <v>91</v>
      </c>
      <c r="E8" s="33"/>
      <c r="F8" s="33"/>
      <c r="G8" s="33"/>
      <c r="H8" s="33"/>
      <c r="I8" s="107"/>
      <c r="J8" s="33"/>
      <c r="K8" s="33"/>
      <c r="L8" s="10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4.4" customHeight="1">
      <c r="A9" s="33"/>
      <c r="B9" s="38"/>
      <c r="C9" s="33"/>
      <c r="D9" s="33"/>
      <c r="E9" s="352" t="s">
        <v>924</v>
      </c>
      <c r="F9" s="353"/>
      <c r="G9" s="353"/>
      <c r="H9" s="353"/>
      <c r="I9" s="107"/>
      <c r="J9" s="33"/>
      <c r="K9" s="33"/>
      <c r="L9" s="10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107"/>
      <c r="J10" s="33"/>
      <c r="K10" s="33"/>
      <c r="L10" s="10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6" t="s">
        <v>18</v>
      </c>
      <c r="E11" s="33"/>
      <c r="F11" s="109" t="s">
        <v>19</v>
      </c>
      <c r="G11" s="33"/>
      <c r="H11" s="33"/>
      <c r="I11" s="110" t="s">
        <v>20</v>
      </c>
      <c r="J11" s="109" t="s">
        <v>19</v>
      </c>
      <c r="K11" s="33"/>
      <c r="L11" s="10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6" t="s">
        <v>21</v>
      </c>
      <c r="E12" s="33"/>
      <c r="F12" s="109" t="s">
        <v>22</v>
      </c>
      <c r="G12" s="33"/>
      <c r="H12" s="33"/>
      <c r="I12" s="110" t="s">
        <v>23</v>
      </c>
      <c r="J12" s="111" t="str">
        <f>'Rekapitulace stavby'!AN8</f>
        <v>4. 5. 2017</v>
      </c>
      <c r="K12" s="33"/>
      <c r="L12" s="10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107"/>
      <c r="J13" s="33"/>
      <c r="K13" s="33"/>
      <c r="L13" s="10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6" t="s">
        <v>25</v>
      </c>
      <c r="E14" s="33"/>
      <c r="F14" s="33"/>
      <c r="G14" s="33"/>
      <c r="H14" s="33"/>
      <c r="I14" s="110" t="s">
        <v>26</v>
      </c>
      <c r="J14" s="109" t="s">
        <v>19</v>
      </c>
      <c r="K14" s="33"/>
      <c r="L14" s="10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9" t="s">
        <v>27</v>
      </c>
      <c r="F15" s="33"/>
      <c r="G15" s="33"/>
      <c r="H15" s="33"/>
      <c r="I15" s="110" t="s">
        <v>28</v>
      </c>
      <c r="J15" s="109" t="s">
        <v>19</v>
      </c>
      <c r="K15" s="33"/>
      <c r="L15" s="10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107"/>
      <c r="J16" s="33"/>
      <c r="K16" s="33"/>
      <c r="L16" s="10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6" t="s">
        <v>29</v>
      </c>
      <c r="E17" s="33"/>
      <c r="F17" s="33"/>
      <c r="G17" s="33"/>
      <c r="H17" s="33"/>
      <c r="I17" s="110" t="s">
        <v>26</v>
      </c>
      <c r="J17" s="29" t="str">
        <f>'Rekapitulace stavby'!AN13</f>
        <v>Vyplň údaj</v>
      </c>
      <c r="K17" s="33"/>
      <c r="L17" s="10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54" t="str">
        <f>'Rekapitulace stavby'!E14</f>
        <v>Vyplň údaj</v>
      </c>
      <c r="F18" s="355"/>
      <c r="G18" s="355"/>
      <c r="H18" s="355"/>
      <c r="I18" s="110" t="s">
        <v>28</v>
      </c>
      <c r="J18" s="29" t="str">
        <f>'Rekapitulace stavby'!AN14</f>
        <v>Vyplň údaj</v>
      </c>
      <c r="K18" s="33"/>
      <c r="L18" s="10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107"/>
      <c r="J19" s="33"/>
      <c r="K19" s="33"/>
      <c r="L19" s="10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6" t="s">
        <v>31</v>
      </c>
      <c r="E20" s="33"/>
      <c r="F20" s="33"/>
      <c r="G20" s="33"/>
      <c r="H20" s="33"/>
      <c r="I20" s="110" t="s">
        <v>26</v>
      </c>
      <c r="J20" s="109" t="s">
        <v>19</v>
      </c>
      <c r="K20" s="33"/>
      <c r="L20" s="10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9" t="s">
        <v>32</v>
      </c>
      <c r="F21" s="33"/>
      <c r="G21" s="33"/>
      <c r="H21" s="33"/>
      <c r="I21" s="110" t="s">
        <v>28</v>
      </c>
      <c r="J21" s="109" t="s">
        <v>19</v>
      </c>
      <c r="K21" s="33"/>
      <c r="L21" s="10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107"/>
      <c r="J22" s="33"/>
      <c r="K22" s="33"/>
      <c r="L22" s="10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6" t="s">
        <v>34</v>
      </c>
      <c r="E23" s="33"/>
      <c r="F23" s="33"/>
      <c r="G23" s="33"/>
      <c r="H23" s="33"/>
      <c r="I23" s="110" t="s">
        <v>26</v>
      </c>
      <c r="J23" s="109" t="s">
        <v>19</v>
      </c>
      <c r="K23" s="33"/>
      <c r="L23" s="10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9" t="s">
        <v>35</v>
      </c>
      <c r="F24" s="33"/>
      <c r="G24" s="33"/>
      <c r="H24" s="33"/>
      <c r="I24" s="110" t="s">
        <v>28</v>
      </c>
      <c r="J24" s="109" t="s">
        <v>19</v>
      </c>
      <c r="K24" s="33"/>
      <c r="L24" s="10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107"/>
      <c r="J25" s="33"/>
      <c r="K25" s="33"/>
      <c r="L25" s="10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6" t="s">
        <v>36</v>
      </c>
      <c r="E26" s="33"/>
      <c r="F26" s="33"/>
      <c r="G26" s="33"/>
      <c r="H26" s="33"/>
      <c r="I26" s="107"/>
      <c r="J26" s="33"/>
      <c r="K26" s="33"/>
      <c r="L26" s="10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" customHeight="1">
      <c r="A27" s="112"/>
      <c r="B27" s="113"/>
      <c r="C27" s="112"/>
      <c r="D27" s="112"/>
      <c r="E27" s="356" t="s">
        <v>19</v>
      </c>
      <c r="F27" s="356"/>
      <c r="G27" s="356"/>
      <c r="H27" s="356"/>
      <c r="I27" s="114"/>
      <c r="J27" s="112"/>
      <c r="K27" s="112"/>
      <c r="L27" s="115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107"/>
      <c r="J28" s="33"/>
      <c r="K28" s="33"/>
      <c r="L28" s="10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6"/>
      <c r="E29" s="116"/>
      <c r="F29" s="116"/>
      <c r="G29" s="116"/>
      <c r="H29" s="116"/>
      <c r="I29" s="117"/>
      <c r="J29" s="116"/>
      <c r="K29" s="116"/>
      <c r="L29" s="10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38</v>
      </c>
      <c r="E30" s="33"/>
      <c r="F30" s="33"/>
      <c r="G30" s="33"/>
      <c r="H30" s="33"/>
      <c r="I30" s="107"/>
      <c r="J30" s="119">
        <f>ROUND(J82, 2)</f>
        <v>0</v>
      </c>
      <c r="K30" s="33"/>
      <c r="L30" s="10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6"/>
      <c r="E31" s="116"/>
      <c r="F31" s="116"/>
      <c r="G31" s="116"/>
      <c r="H31" s="116"/>
      <c r="I31" s="117"/>
      <c r="J31" s="116"/>
      <c r="K31" s="116"/>
      <c r="L31" s="10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0" t="s">
        <v>40</v>
      </c>
      <c r="G32" s="33"/>
      <c r="H32" s="33"/>
      <c r="I32" s="121" t="s">
        <v>39</v>
      </c>
      <c r="J32" s="120" t="s">
        <v>41</v>
      </c>
      <c r="K32" s="33"/>
      <c r="L32" s="10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2" t="s">
        <v>42</v>
      </c>
      <c r="E33" s="106" t="s">
        <v>43</v>
      </c>
      <c r="F33" s="123">
        <f>ROUND((SUM(BE82:BE114)),  2)</f>
        <v>0</v>
      </c>
      <c r="G33" s="33"/>
      <c r="H33" s="33"/>
      <c r="I33" s="124">
        <v>0.21</v>
      </c>
      <c r="J33" s="123">
        <f>ROUND(((SUM(BE82:BE114))*I33),  2)</f>
        <v>0</v>
      </c>
      <c r="K33" s="33"/>
      <c r="L33" s="10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06" t="s">
        <v>44</v>
      </c>
      <c r="F34" s="123">
        <f>ROUND((SUM(BF82:BF114)),  2)</f>
        <v>0</v>
      </c>
      <c r="G34" s="33"/>
      <c r="H34" s="33"/>
      <c r="I34" s="124">
        <v>0.15</v>
      </c>
      <c r="J34" s="123">
        <f>ROUND(((SUM(BF82:BF114))*I34),  2)</f>
        <v>0</v>
      </c>
      <c r="K34" s="33"/>
      <c r="L34" s="10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06" t="s">
        <v>45</v>
      </c>
      <c r="F35" s="123">
        <f>ROUND((SUM(BG82:BG114)),  2)</f>
        <v>0</v>
      </c>
      <c r="G35" s="33"/>
      <c r="H35" s="33"/>
      <c r="I35" s="124">
        <v>0.21</v>
      </c>
      <c r="J35" s="123">
        <f>0</f>
        <v>0</v>
      </c>
      <c r="K35" s="33"/>
      <c r="L35" s="10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06" t="s">
        <v>46</v>
      </c>
      <c r="F36" s="123">
        <f>ROUND((SUM(BH82:BH114)),  2)</f>
        <v>0</v>
      </c>
      <c r="G36" s="33"/>
      <c r="H36" s="33"/>
      <c r="I36" s="124">
        <v>0.15</v>
      </c>
      <c r="J36" s="123">
        <f>0</f>
        <v>0</v>
      </c>
      <c r="K36" s="33"/>
      <c r="L36" s="10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06" t="s">
        <v>47</v>
      </c>
      <c r="F37" s="123">
        <f>ROUND((SUM(BI82:BI114)),  2)</f>
        <v>0</v>
      </c>
      <c r="G37" s="33"/>
      <c r="H37" s="33"/>
      <c r="I37" s="124">
        <v>0</v>
      </c>
      <c r="J37" s="123">
        <f>0</f>
        <v>0</v>
      </c>
      <c r="K37" s="33"/>
      <c r="L37" s="10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107"/>
      <c r="J38" s="33"/>
      <c r="K38" s="33"/>
      <c r="L38" s="10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5"/>
      <c r="D39" s="126" t="s">
        <v>48</v>
      </c>
      <c r="E39" s="127"/>
      <c r="F39" s="127"/>
      <c r="G39" s="128" t="s">
        <v>49</v>
      </c>
      <c r="H39" s="129" t="s">
        <v>50</v>
      </c>
      <c r="I39" s="130"/>
      <c r="J39" s="131">
        <f>SUM(J30:J37)</f>
        <v>0</v>
      </c>
      <c r="K39" s="132"/>
      <c r="L39" s="10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33"/>
      <c r="C40" s="134"/>
      <c r="D40" s="134"/>
      <c r="E40" s="134"/>
      <c r="F40" s="134"/>
      <c r="G40" s="134"/>
      <c r="H40" s="134"/>
      <c r="I40" s="135"/>
      <c r="J40" s="134"/>
      <c r="K40" s="134"/>
      <c r="L40" s="10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136"/>
      <c r="C44" s="137"/>
      <c r="D44" s="137"/>
      <c r="E44" s="137"/>
      <c r="F44" s="137"/>
      <c r="G44" s="137"/>
      <c r="H44" s="137"/>
      <c r="I44" s="138"/>
      <c r="J44" s="137"/>
      <c r="K44" s="137"/>
      <c r="L44" s="108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2" t="s">
        <v>93</v>
      </c>
      <c r="D45" s="35"/>
      <c r="E45" s="35"/>
      <c r="F45" s="35"/>
      <c r="G45" s="35"/>
      <c r="H45" s="35"/>
      <c r="I45" s="107"/>
      <c r="J45" s="35"/>
      <c r="K45" s="35"/>
      <c r="L45" s="108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107"/>
      <c r="J46" s="35"/>
      <c r="K46" s="35"/>
      <c r="L46" s="10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107"/>
      <c r="J47" s="35"/>
      <c r="K47" s="35"/>
      <c r="L47" s="10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4.4" customHeight="1">
      <c r="A48" s="33"/>
      <c r="B48" s="34"/>
      <c r="C48" s="35"/>
      <c r="D48" s="35"/>
      <c r="E48" s="357" t="str">
        <f>E7</f>
        <v>Polní cesta C05</v>
      </c>
      <c r="F48" s="358"/>
      <c r="G48" s="358"/>
      <c r="H48" s="358"/>
      <c r="I48" s="107"/>
      <c r="J48" s="35"/>
      <c r="K48" s="35"/>
      <c r="L48" s="10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91</v>
      </c>
      <c r="D49" s="35"/>
      <c r="E49" s="35"/>
      <c r="F49" s="35"/>
      <c r="G49" s="35"/>
      <c r="H49" s="35"/>
      <c r="I49" s="107"/>
      <c r="J49" s="35"/>
      <c r="K49" s="35"/>
      <c r="L49" s="10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4.4" customHeight="1">
      <c r="A50" s="33"/>
      <c r="B50" s="34"/>
      <c r="C50" s="35"/>
      <c r="D50" s="35"/>
      <c r="E50" s="330" t="str">
        <f>E9</f>
        <v>VON - Vedlejší a ostatní náklady</v>
      </c>
      <c r="F50" s="359"/>
      <c r="G50" s="359"/>
      <c r="H50" s="359"/>
      <c r="I50" s="107"/>
      <c r="J50" s="35"/>
      <c r="K50" s="35"/>
      <c r="L50" s="10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5"/>
      <c r="D51" s="35"/>
      <c r="E51" s="35"/>
      <c r="F51" s="35"/>
      <c r="G51" s="35"/>
      <c r="H51" s="35"/>
      <c r="I51" s="107"/>
      <c r="J51" s="35"/>
      <c r="K51" s="35"/>
      <c r="L51" s="108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110" t="s">
        <v>23</v>
      </c>
      <c r="J52" s="58" t="str">
        <f>IF(J12="","",J12)</f>
        <v>4. 5. 2017</v>
      </c>
      <c r="K52" s="35"/>
      <c r="L52" s="10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5"/>
      <c r="D53" s="35"/>
      <c r="E53" s="35"/>
      <c r="F53" s="35"/>
      <c r="G53" s="35"/>
      <c r="H53" s="35"/>
      <c r="I53" s="107"/>
      <c r="J53" s="35"/>
      <c r="K53" s="35"/>
      <c r="L53" s="10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6.4" customHeight="1">
      <c r="A54" s="33"/>
      <c r="B54" s="34"/>
      <c r="C54" s="28" t="s">
        <v>25</v>
      </c>
      <c r="D54" s="35"/>
      <c r="E54" s="35"/>
      <c r="F54" s="26" t="str">
        <f>E15</f>
        <v>ČR-SPÚ, Pobočka Svitavy</v>
      </c>
      <c r="G54" s="35"/>
      <c r="H54" s="35"/>
      <c r="I54" s="110" t="s">
        <v>31</v>
      </c>
      <c r="J54" s="31" t="str">
        <f>E21</f>
        <v>GAP Pardubice s.r.o.</v>
      </c>
      <c r="K54" s="35"/>
      <c r="L54" s="10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6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110" t="s">
        <v>34</v>
      </c>
      <c r="J55" s="31" t="str">
        <f>E24</f>
        <v>Ing. Kunc</v>
      </c>
      <c r="K55" s="35"/>
      <c r="L55" s="10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107"/>
      <c r="J56" s="35"/>
      <c r="K56" s="35"/>
      <c r="L56" s="10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39" t="s">
        <v>94</v>
      </c>
      <c r="D57" s="140"/>
      <c r="E57" s="140"/>
      <c r="F57" s="140"/>
      <c r="G57" s="140"/>
      <c r="H57" s="140"/>
      <c r="I57" s="141"/>
      <c r="J57" s="142" t="s">
        <v>95</v>
      </c>
      <c r="K57" s="140"/>
      <c r="L57" s="10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107"/>
      <c r="J58" s="35"/>
      <c r="K58" s="35"/>
      <c r="L58" s="10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customHeight="1">
      <c r="A59" s="33"/>
      <c r="B59" s="34"/>
      <c r="C59" s="143" t="s">
        <v>70</v>
      </c>
      <c r="D59" s="35"/>
      <c r="E59" s="35"/>
      <c r="F59" s="35"/>
      <c r="G59" s="35"/>
      <c r="H59" s="35"/>
      <c r="I59" s="107"/>
      <c r="J59" s="76">
        <f>J82</f>
        <v>0</v>
      </c>
      <c r="K59" s="35"/>
      <c r="L59" s="10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96</v>
      </c>
    </row>
    <row r="60" spans="1:47" s="9" customFormat="1" ht="24.9" customHeight="1">
      <c r="B60" s="144"/>
      <c r="C60" s="145"/>
      <c r="D60" s="146" t="s">
        <v>925</v>
      </c>
      <c r="E60" s="147"/>
      <c r="F60" s="147"/>
      <c r="G60" s="147"/>
      <c r="H60" s="147"/>
      <c r="I60" s="148"/>
      <c r="J60" s="149">
        <f>J83</f>
        <v>0</v>
      </c>
      <c r="K60" s="145"/>
      <c r="L60" s="150"/>
    </row>
    <row r="61" spans="1:47" s="10" customFormat="1" ht="19.95" customHeight="1">
      <c r="B61" s="151"/>
      <c r="C61" s="152"/>
      <c r="D61" s="153" t="s">
        <v>926</v>
      </c>
      <c r="E61" s="154"/>
      <c r="F61" s="154"/>
      <c r="G61" s="154"/>
      <c r="H61" s="154"/>
      <c r="I61" s="155"/>
      <c r="J61" s="156">
        <f>J84</f>
        <v>0</v>
      </c>
      <c r="K61" s="152"/>
      <c r="L61" s="157"/>
    </row>
    <row r="62" spans="1:47" s="10" customFormat="1" ht="19.95" customHeight="1">
      <c r="B62" s="151"/>
      <c r="C62" s="152"/>
      <c r="D62" s="153" t="s">
        <v>927</v>
      </c>
      <c r="E62" s="154"/>
      <c r="F62" s="154"/>
      <c r="G62" s="154"/>
      <c r="H62" s="154"/>
      <c r="I62" s="155"/>
      <c r="J62" s="156">
        <f>J94</f>
        <v>0</v>
      </c>
      <c r="K62" s="152"/>
      <c r="L62" s="157"/>
    </row>
    <row r="63" spans="1:47" s="2" customFormat="1" ht="21.75" customHeight="1">
      <c r="A63" s="33"/>
      <c r="B63" s="34"/>
      <c r="C63" s="35"/>
      <c r="D63" s="35"/>
      <c r="E63" s="35"/>
      <c r="F63" s="35"/>
      <c r="G63" s="35"/>
      <c r="H63" s="35"/>
      <c r="I63" s="107"/>
      <c r="J63" s="35"/>
      <c r="K63" s="35"/>
      <c r="L63" s="108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4" spans="1:47" s="2" customFormat="1" ht="6.9" customHeight="1">
      <c r="A64" s="33"/>
      <c r="B64" s="46"/>
      <c r="C64" s="47"/>
      <c r="D64" s="47"/>
      <c r="E64" s="47"/>
      <c r="F64" s="47"/>
      <c r="G64" s="47"/>
      <c r="H64" s="47"/>
      <c r="I64" s="135"/>
      <c r="J64" s="47"/>
      <c r="K64" s="47"/>
      <c r="L64" s="108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8" spans="1:31" s="2" customFormat="1" ht="6.9" customHeight="1">
      <c r="A68" s="33"/>
      <c r="B68" s="48"/>
      <c r="C68" s="49"/>
      <c r="D68" s="49"/>
      <c r="E68" s="49"/>
      <c r="F68" s="49"/>
      <c r="G68" s="49"/>
      <c r="H68" s="49"/>
      <c r="I68" s="138"/>
      <c r="J68" s="49"/>
      <c r="K68" s="49"/>
      <c r="L68" s="108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24.9" customHeight="1">
      <c r="A69" s="33"/>
      <c r="B69" s="34"/>
      <c r="C69" s="22" t="s">
        <v>110</v>
      </c>
      <c r="D69" s="35"/>
      <c r="E69" s="35"/>
      <c r="F69" s="35"/>
      <c r="G69" s="35"/>
      <c r="H69" s="35"/>
      <c r="I69" s="107"/>
      <c r="J69" s="35"/>
      <c r="K69" s="35"/>
      <c r="L69" s="108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6.9" customHeight="1">
      <c r="A70" s="33"/>
      <c r="B70" s="34"/>
      <c r="C70" s="35"/>
      <c r="D70" s="35"/>
      <c r="E70" s="35"/>
      <c r="F70" s="35"/>
      <c r="G70" s="35"/>
      <c r="H70" s="35"/>
      <c r="I70" s="107"/>
      <c r="J70" s="35"/>
      <c r="K70" s="35"/>
      <c r="L70" s="108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2" customHeight="1">
      <c r="A71" s="33"/>
      <c r="B71" s="34"/>
      <c r="C71" s="28" t="s">
        <v>16</v>
      </c>
      <c r="D71" s="35"/>
      <c r="E71" s="35"/>
      <c r="F71" s="35"/>
      <c r="G71" s="35"/>
      <c r="H71" s="35"/>
      <c r="I71" s="107"/>
      <c r="J71" s="35"/>
      <c r="K71" s="35"/>
      <c r="L71" s="108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4.4" customHeight="1">
      <c r="A72" s="33"/>
      <c r="B72" s="34"/>
      <c r="C72" s="35"/>
      <c r="D72" s="35"/>
      <c r="E72" s="357" t="str">
        <f>E7</f>
        <v>Polní cesta C05</v>
      </c>
      <c r="F72" s="358"/>
      <c r="G72" s="358"/>
      <c r="H72" s="358"/>
      <c r="I72" s="107"/>
      <c r="J72" s="35"/>
      <c r="K72" s="35"/>
      <c r="L72" s="108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28" t="s">
        <v>91</v>
      </c>
      <c r="D73" s="35"/>
      <c r="E73" s="35"/>
      <c r="F73" s="35"/>
      <c r="G73" s="35"/>
      <c r="H73" s="35"/>
      <c r="I73" s="107"/>
      <c r="J73" s="35"/>
      <c r="K73" s="35"/>
      <c r="L73" s="108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4.4" customHeight="1">
      <c r="A74" s="33"/>
      <c r="B74" s="34"/>
      <c r="C74" s="35"/>
      <c r="D74" s="35"/>
      <c r="E74" s="330" t="str">
        <f>E9</f>
        <v>VON - Vedlejší a ostatní náklady</v>
      </c>
      <c r="F74" s="359"/>
      <c r="G74" s="359"/>
      <c r="H74" s="359"/>
      <c r="I74" s="107"/>
      <c r="J74" s="35"/>
      <c r="K74" s="35"/>
      <c r="L74" s="108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" customHeight="1">
      <c r="A75" s="33"/>
      <c r="B75" s="34"/>
      <c r="C75" s="35"/>
      <c r="D75" s="35"/>
      <c r="E75" s="35"/>
      <c r="F75" s="35"/>
      <c r="G75" s="35"/>
      <c r="H75" s="35"/>
      <c r="I75" s="107"/>
      <c r="J75" s="35"/>
      <c r="K75" s="35"/>
      <c r="L75" s="108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21</v>
      </c>
      <c r="D76" s="35"/>
      <c r="E76" s="35"/>
      <c r="F76" s="26" t="str">
        <f>F12</f>
        <v xml:space="preserve"> </v>
      </c>
      <c r="G76" s="35"/>
      <c r="H76" s="35"/>
      <c r="I76" s="110" t="s">
        <v>23</v>
      </c>
      <c r="J76" s="58" t="str">
        <f>IF(J12="","",J12)</f>
        <v>4. 5. 2017</v>
      </c>
      <c r="K76" s="35"/>
      <c r="L76" s="10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" customHeight="1">
      <c r="A77" s="33"/>
      <c r="B77" s="34"/>
      <c r="C77" s="35"/>
      <c r="D77" s="35"/>
      <c r="E77" s="35"/>
      <c r="F77" s="35"/>
      <c r="G77" s="35"/>
      <c r="H77" s="35"/>
      <c r="I77" s="107"/>
      <c r="J77" s="35"/>
      <c r="K77" s="35"/>
      <c r="L77" s="10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26.4" customHeight="1">
      <c r="A78" s="33"/>
      <c r="B78" s="34"/>
      <c r="C78" s="28" t="s">
        <v>25</v>
      </c>
      <c r="D78" s="35"/>
      <c r="E78" s="35"/>
      <c r="F78" s="26" t="str">
        <f>E15</f>
        <v>ČR-SPÚ, Pobočka Svitavy</v>
      </c>
      <c r="G78" s="35"/>
      <c r="H78" s="35"/>
      <c r="I78" s="110" t="s">
        <v>31</v>
      </c>
      <c r="J78" s="31" t="str">
        <f>E21</f>
        <v>GAP Pardubice s.r.o.</v>
      </c>
      <c r="K78" s="35"/>
      <c r="L78" s="108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5.6" customHeight="1">
      <c r="A79" s="33"/>
      <c r="B79" s="34"/>
      <c r="C79" s="28" t="s">
        <v>29</v>
      </c>
      <c r="D79" s="35"/>
      <c r="E79" s="35"/>
      <c r="F79" s="26" t="str">
        <f>IF(E18="","",E18)</f>
        <v>Vyplň údaj</v>
      </c>
      <c r="G79" s="35"/>
      <c r="H79" s="35"/>
      <c r="I79" s="110" t="s">
        <v>34</v>
      </c>
      <c r="J79" s="31" t="str">
        <f>E24</f>
        <v>Ing. Kunc</v>
      </c>
      <c r="K79" s="35"/>
      <c r="L79" s="108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0.35" customHeight="1">
      <c r="A80" s="33"/>
      <c r="B80" s="34"/>
      <c r="C80" s="35"/>
      <c r="D80" s="35"/>
      <c r="E80" s="35"/>
      <c r="F80" s="35"/>
      <c r="G80" s="35"/>
      <c r="H80" s="35"/>
      <c r="I80" s="107"/>
      <c r="J80" s="35"/>
      <c r="K80" s="35"/>
      <c r="L80" s="108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11" customFormat="1" ht="29.25" customHeight="1">
      <c r="A81" s="158"/>
      <c r="B81" s="159"/>
      <c r="C81" s="160" t="s">
        <v>111</v>
      </c>
      <c r="D81" s="161" t="s">
        <v>57</v>
      </c>
      <c r="E81" s="161" t="s">
        <v>53</v>
      </c>
      <c r="F81" s="161" t="s">
        <v>54</v>
      </c>
      <c r="G81" s="161" t="s">
        <v>112</v>
      </c>
      <c r="H81" s="161" t="s">
        <v>113</v>
      </c>
      <c r="I81" s="162" t="s">
        <v>114</v>
      </c>
      <c r="J81" s="161" t="s">
        <v>95</v>
      </c>
      <c r="K81" s="163" t="s">
        <v>115</v>
      </c>
      <c r="L81" s="164"/>
      <c r="M81" s="67" t="s">
        <v>19</v>
      </c>
      <c r="N81" s="68" t="s">
        <v>42</v>
      </c>
      <c r="O81" s="68" t="s">
        <v>116</v>
      </c>
      <c r="P81" s="68" t="s">
        <v>117</v>
      </c>
      <c r="Q81" s="68" t="s">
        <v>118</v>
      </c>
      <c r="R81" s="68" t="s">
        <v>119</v>
      </c>
      <c r="S81" s="68" t="s">
        <v>120</v>
      </c>
      <c r="T81" s="69" t="s">
        <v>121</v>
      </c>
      <c r="U81" s="158"/>
      <c r="V81" s="158"/>
      <c r="W81" s="158"/>
      <c r="X81" s="158"/>
      <c r="Y81" s="158"/>
      <c r="Z81" s="158"/>
      <c r="AA81" s="158"/>
      <c r="AB81" s="158"/>
      <c r="AC81" s="158"/>
      <c r="AD81" s="158"/>
      <c r="AE81" s="158"/>
    </row>
    <row r="82" spans="1:65" s="2" customFormat="1" ht="22.8" customHeight="1">
      <c r="A82" s="33"/>
      <c r="B82" s="34"/>
      <c r="C82" s="74" t="s">
        <v>122</v>
      </c>
      <c r="D82" s="35"/>
      <c r="E82" s="35"/>
      <c r="F82" s="35"/>
      <c r="G82" s="35"/>
      <c r="H82" s="35"/>
      <c r="I82" s="107"/>
      <c r="J82" s="165">
        <f>BK82</f>
        <v>0</v>
      </c>
      <c r="K82" s="35"/>
      <c r="L82" s="38"/>
      <c r="M82" s="70"/>
      <c r="N82" s="166"/>
      <c r="O82" s="71"/>
      <c r="P82" s="167">
        <f>P83</f>
        <v>0</v>
      </c>
      <c r="Q82" s="71"/>
      <c r="R82" s="167">
        <f>R83</f>
        <v>0</v>
      </c>
      <c r="S82" s="71"/>
      <c r="T82" s="168">
        <f>T83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T82" s="16" t="s">
        <v>71</v>
      </c>
      <c r="AU82" s="16" t="s">
        <v>96</v>
      </c>
      <c r="BK82" s="169">
        <f>BK83</f>
        <v>0</v>
      </c>
    </row>
    <row r="83" spans="1:65" s="12" customFormat="1" ht="25.95" customHeight="1">
      <c r="B83" s="170"/>
      <c r="C83" s="171"/>
      <c r="D83" s="172" t="s">
        <v>71</v>
      </c>
      <c r="E83" s="173" t="s">
        <v>928</v>
      </c>
      <c r="F83" s="173" t="s">
        <v>929</v>
      </c>
      <c r="G83" s="171"/>
      <c r="H83" s="171"/>
      <c r="I83" s="174"/>
      <c r="J83" s="175">
        <f>BK83</f>
        <v>0</v>
      </c>
      <c r="K83" s="171"/>
      <c r="L83" s="176"/>
      <c r="M83" s="177"/>
      <c r="N83" s="178"/>
      <c r="O83" s="178"/>
      <c r="P83" s="179">
        <f>P84+P94</f>
        <v>0</v>
      </c>
      <c r="Q83" s="178"/>
      <c r="R83" s="179">
        <f>R84+R94</f>
        <v>0</v>
      </c>
      <c r="S83" s="178"/>
      <c r="T83" s="180">
        <f>T84+T94</f>
        <v>0</v>
      </c>
      <c r="AR83" s="181" t="s">
        <v>154</v>
      </c>
      <c r="AT83" s="182" t="s">
        <v>71</v>
      </c>
      <c r="AU83" s="182" t="s">
        <v>72</v>
      </c>
      <c r="AY83" s="181" t="s">
        <v>125</v>
      </c>
      <c r="BK83" s="183">
        <f>BK84+BK94</f>
        <v>0</v>
      </c>
    </row>
    <row r="84" spans="1:65" s="12" customFormat="1" ht="22.8" customHeight="1">
      <c r="B84" s="170"/>
      <c r="C84" s="171"/>
      <c r="D84" s="172" t="s">
        <v>71</v>
      </c>
      <c r="E84" s="184" t="s">
        <v>930</v>
      </c>
      <c r="F84" s="184" t="s">
        <v>931</v>
      </c>
      <c r="G84" s="171"/>
      <c r="H84" s="171"/>
      <c r="I84" s="174"/>
      <c r="J84" s="185">
        <f>BK84</f>
        <v>0</v>
      </c>
      <c r="K84" s="171"/>
      <c r="L84" s="176"/>
      <c r="M84" s="177"/>
      <c r="N84" s="178"/>
      <c r="O84" s="178"/>
      <c r="P84" s="179">
        <f>SUM(P85:P93)</f>
        <v>0</v>
      </c>
      <c r="Q84" s="178"/>
      <c r="R84" s="179">
        <f>SUM(R85:R93)</f>
        <v>0</v>
      </c>
      <c r="S84" s="178"/>
      <c r="T84" s="180">
        <f>SUM(T85:T93)</f>
        <v>0</v>
      </c>
      <c r="AR84" s="181" t="s">
        <v>154</v>
      </c>
      <c r="AT84" s="182" t="s">
        <v>71</v>
      </c>
      <c r="AU84" s="182" t="s">
        <v>79</v>
      </c>
      <c r="AY84" s="181" t="s">
        <v>125</v>
      </c>
      <c r="BK84" s="183">
        <f>SUM(BK85:BK93)</f>
        <v>0</v>
      </c>
    </row>
    <row r="85" spans="1:65" s="2" customFormat="1" ht="14.4" customHeight="1">
      <c r="A85" s="33"/>
      <c r="B85" s="34"/>
      <c r="C85" s="186" t="s">
        <v>79</v>
      </c>
      <c r="D85" s="186" t="s">
        <v>127</v>
      </c>
      <c r="E85" s="187" t="s">
        <v>932</v>
      </c>
      <c r="F85" s="188" t="s">
        <v>933</v>
      </c>
      <c r="G85" s="189" t="s">
        <v>839</v>
      </c>
      <c r="H85" s="190">
        <v>1</v>
      </c>
      <c r="I85" s="191"/>
      <c r="J85" s="192">
        <f>ROUND(I85*H85,2)</f>
        <v>0</v>
      </c>
      <c r="K85" s="188" t="s">
        <v>19</v>
      </c>
      <c r="L85" s="38"/>
      <c r="M85" s="193" t="s">
        <v>19</v>
      </c>
      <c r="N85" s="194" t="s">
        <v>43</v>
      </c>
      <c r="O85" s="63"/>
      <c r="P85" s="195">
        <f>O85*H85</f>
        <v>0</v>
      </c>
      <c r="Q85" s="195">
        <v>0</v>
      </c>
      <c r="R85" s="195">
        <f>Q85*H85</f>
        <v>0</v>
      </c>
      <c r="S85" s="195">
        <v>0</v>
      </c>
      <c r="T85" s="196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197" t="s">
        <v>934</v>
      </c>
      <c r="AT85" s="197" t="s">
        <v>127</v>
      </c>
      <c r="AU85" s="197" t="s">
        <v>82</v>
      </c>
      <c r="AY85" s="16" t="s">
        <v>125</v>
      </c>
      <c r="BE85" s="198">
        <f>IF(N85="základní",J85,0)</f>
        <v>0</v>
      </c>
      <c r="BF85" s="198">
        <f>IF(N85="snížená",J85,0)</f>
        <v>0</v>
      </c>
      <c r="BG85" s="198">
        <f>IF(N85="zákl. přenesená",J85,0)</f>
        <v>0</v>
      </c>
      <c r="BH85" s="198">
        <f>IF(N85="sníž. přenesená",J85,0)</f>
        <v>0</v>
      </c>
      <c r="BI85" s="198">
        <f>IF(N85="nulová",J85,0)</f>
        <v>0</v>
      </c>
      <c r="BJ85" s="16" t="s">
        <v>79</v>
      </c>
      <c r="BK85" s="198">
        <f>ROUND(I85*H85,2)</f>
        <v>0</v>
      </c>
      <c r="BL85" s="16" t="s">
        <v>934</v>
      </c>
      <c r="BM85" s="197" t="s">
        <v>935</v>
      </c>
    </row>
    <row r="86" spans="1:65" s="2" customFormat="1" ht="10.199999999999999">
      <c r="A86" s="33"/>
      <c r="B86" s="34"/>
      <c r="C86" s="35"/>
      <c r="D86" s="199" t="s">
        <v>134</v>
      </c>
      <c r="E86" s="35"/>
      <c r="F86" s="200" t="s">
        <v>933</v>
      </c>
      <c r="G86" s="35"/>
      <c r="H86" s="35"/>
      <c r="I86" s="107"/>
      <c r="J86" s="35"/>
      <c r="K86" s="35"/>
      <c r="L86" s="38"/>
      <c r="M86" s="201"/>
      <c r="N86" s="202"/>
      <c r="O86" s="63"/>
      <c r="P86" s="63"/>
      <c r="Q86" s="63"/>
      <c r="R86" s="63"/>
      <c r="S86" s="63"/>
      <c r="T86" s="64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134</v>
      </c>
      <c r="AU86" s="16" t="s">
        <v>82</v>
      </c>
    </row>
    <row r="87" spans="1:65" s="2" customFormat="1" ht="76.8">
      <c r="A87" s="33"/>
      <c r="B87" s="34"/>
      <c r="C87" s="35"/>
      <c r="D87" s="199" t="s">
        <v>376</v>
      </c>
      <c r="E87" s="35"/>
      <c r="F87" s="224" t="s">
        <v>936</v>
      </c>
      <c r="G87" s="35"/>
      <c r="H87" s="35"/>
      <c r="I87" s="107"/>
      <c r="J87" s="35"/>
      <c r="K87" s="35"/>
      <c r="L87" s="38"/>
      <c r="M87" s="201"/>
      <c r="N87" s="202"/>
      <c r="O87" s="63"/>
      <c r="P87" s="63"/>
      <c r="Q87" s="63"/>
      <c r="R87" s="63"/>
      <c r="S87" s="63"/>
      <c r="T87" s="64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376</v>
      </c>
      <c r="AU87" s="16" t="s">
        <v>82</v>
      </c>
    </row>
    <row r="88" spans="1:65" s="2" customFormat="1" ht="14.4" customHeight="1">
      <c r="A88" s="33"/>
      <c r="B88" s="34"/>
      <c r="C88" s="186" t="s">
        <v>82</v>
      </c>
      <c r="D88" s="186" t="s">
        <v>127</v>
      </c>
      <c r="E88" s="187" t="s">
        <v>937</v>
      </c>
      <c r="F88" s="188" t="s">
        <v>938</v>
      </c>
      <c r="G88" s="189" t="s">
        <v>839</v>
      </c>
      <c r="H88" s="190">
        <v>1</v>
      </c>
      <c r="I88" s="191"/>
      <c r="J88" s="192">
        <f>ROUND(I88*H88,2)</f>
        <v>0</v>
      </c>
      <c r="K88" s="188" t="s">
        <v>19</v>
      </c>
      <c r="L88" s="38"/>
      <c r="M88" s="193" t="s">
        <v>19</v>
      </c>
      <c r="N88" s="194" t="s">
        <v>43</v>
      </c>
      <c r="O88" s="63"/>
      <c r="P88" s="195">
        <f>O88*H88</f>
        <v>0</v>
      </c>
      <c r="Q88" s="195">
        <v>0</v>
      </c>
      <c r="R88" s="195">
        <f>Q88*H88</f>
        <v>0</v>
      </c>
      <c r="S88" s="195">
        <v>0</v>
      </c>
      <c r="T88" s="196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97" t="s">
        <v>934</v>
      </c>
      <c r="AT88" s="197" t="s">
        <v>127</v>
      </c>
      <c r="AU88" s="197" t="s">
        <v>82</v>
      </c>
      <c r="AY88" s="16" t="s">
        <v>125</v>
      </c>
      <c r="BE88" s="198">
        <f>IF(N88="základní",J88,0)</f>
        <v>0</v>
      </c>
      <c r="BF88" s="198">
        <f>IF(N88="snížená",J88,0)</f>
        <v>0</v>
      </c>
      <c r="BG88" s="198">
        <f>IF(N88="zákl. přenesená",J88,0)</f>
        <v>0</v>
      </c>
      <c r="BH88" s="198">
        <f>IF(N88="sníž. přenesená",J88,0)</f>
        <v>0</v>
      </c>
      <c r="BI88" s="198">
        <f>IF(N88="nulová",J88,0)</f>
        <v>0</v>
      </c>
      <c r="BJ88" s="16" t="s">
        <v>79</v>
      </c>
      <c r="BK88" s="198">
        <f>ROUND(I88*H88,2)</f>
        <v>0</v>
      </c>
      <c r="BL88" s="16" t="s">
        <v>934</v>
      </c>
      <c r="BM88" s="197" t="s">
        <v>939</v>
      </c>
    </row>
    <row r="89" spans="1:65" s="2" customFormat="1" ht="10.199999999999999">
      <c r="A89" s="33"/>
      <c r="B89" s="34"/>
      <c r="C89" s="35"/>
      <c r="D89" s="199" t="s">
        <v>134</v>
      </c>
      <c r="E89" s="35"/>
      <c r="F89" s="200" t="s">
        <v>938</v>
      </c>
      <c r="G89" s="35"/>
      <c r="H89" s="35"/>
      <c r="I89" s="107"/>
      <c r="J89" s="35"/>
      <c r="K89" s="35"/>
      <c r="L89" s="38"/>
      <c r="M89" s="201"/>
      <c r="N89" s="202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134</v>
      </c>
      <c r="AU89" s="16" t="s">
        <v>82</v>
      </c>
    </row>
    <row r="90" spans="1:65" s="2" customFormat="1" ht="57.6">
      <c r="A90" s="33"/>
      <c r="B90" s="34"/>
      <c r="C90" s="35"/>
      <c r="D90" s="199" t="s">
        <v>376</v>
      </c>
      <c r="E90" s="35"/>
      <c r="F90" s="224" t="s">
        <v>940</v>
      </c>
      <c r="G90" s="35"/>
      <c r="H90" s="35"/>
      <c r="I90" s="107"/>
      <c r="J90" s="35"/>
      <c r="K90" s="35"/>
      <c r="L90" s="38"/>
      <c r="M90" s="201"/>
      <c r="N90" s="202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376</v>
      </c>
      <c r="AU90" s="16" t="s">
        <v>82</v>
      </c>
    </row>
    <row r="91" spans="1:65" s="2" customFormat="1" ht="14.4" customHeight="1">
      <c r="A91" s="33"/>
      <c r="B91" s="34"/>
      <c r="C91" s="186" t="s">
        <v>142</v>
      </c>
      <c r="D91" s="186" t="s">
        <v>127</v>
      </c>
      <c r="E91" s="187" t="s">
        <v>941</v>
      </c>
      <c r="F91" s="188" t="s">
        <v>942</v>
      </c>
      <c r="G91" s="189" t="s">
        <v>839</v>
      </c>
      <c r="H91" s="190">
        <v>1</v>
      </c>
      <c r="I91" s="191"/>
      <c r="J91" s="192">
        <f>ROUND(I91*H91,2)</f>
        <v>0</v>
      </c>
      <c r="K91" s="188" t="s">
        <v>19</v>
      </c>
      <c r="L91" s="38"/>
      <c r="M91" s="193" t="s">
        <v>19</v>
      </c>
      <c r="N91" s="194" t="s">
        <v>43</v>
      </c>
      <c r="O91" s="63"/>
      <c r="P91" s="195">
        <f>O91*H91</f>
        <v>0</v>
      </c>
      <c r="Q91" s="195">
        <v>0</v>
      </c>
      <c r="R91" s="195">
        <f>Q91*H91</f>
        <v>0</v>
      </c>
      <c r="S91" s="195">
        <v>0</v>
      </c>
      <c r="T91" s="196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97" t="s">
        <v>934</v>
      </c>
      <c r="AT91" s="197" t="s">
        <v>127</v>
      </c>
      <c r="AU91" s="197" t="s">
        <v>82</v>
      </c>
      <c r="AY91" s="16" t="s">
        <v>125</v>
      </c>
      <c r="BE91" s="198">
        <f>IF(N91="základní",J91,0)</f>
        <v>0</v>
      </c>
      <c r="BF91" s="198">
        <f>IF(N91="snížená",J91,0)</f>
        <v>0</v>
      </c>
      <c r="BG91" s="198">
        <f>IF(N91="zákl. přenesená",J91,0)</f>
        <v>0</v>
      </c>
      <c r="BH91" s="198">
        <f>IF(N91="sníž. přenesená",J91,0)</f>
        <v>0</v>
      </c>
      <c r="BI91" s="198">
        <f>IF(N91="nulová",J91,0)</f>
        <v>0</v>
      </c>
      <c r="BJ91" s="16" t="s">
        <v>79</v>
      </c>
      <c r="BK91" s="198">
        <f>ROUND(I91*H91,2)</f>
        <v>0</v>
      </c>
      <c r="BL91" s="16" t="s">
        <v>934</v>
      </c>
      <c r="BM91" s="197" t="s">
        <v>943</v>
      </c>
    </row>
    <row r="92" spans="1:65" s="2" customFormat="1" ht="10.199999999999999">
      <c r="A92" s="33"/>
      <c r="B92" s="34"/>
      <c r="C92" s="35"/>
      <c r="D92" s="199" t="s">
        <v>134</v>
      </c>
      <c r="E92" s="35"/>
      <c r="F92" s="200" t="s">
        <v>942</v>
      </c>
      <c r="G92" s="35"/>
      <c r="H92" s="35"/>
      <c r="I92" s="107"/>
      <c r="J92" s="35"/>
      <c r="K92" s="35"/>
      <c r="L92" s="38"/>
      <c r="M92" s="201"/>
      <c r="N92" s="202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134</v>
      </c>
      <c r="AU92" s="16" t="s">
        <v>82</v>
      </c>
    </row>
    <row r="93" spans="1:65" s="2" customFormat="1" ht="19.2">
      <c r="A93" s="33"/>
      <c r="B93" s="34"/>
      <c r="C93" s="35"/>
      <c r="D93" s="199" t="s">
        <v>376</v>
      </c>
      <c r="E93" s="35"/>
      <c r="F93" s="224" t="s">
        <v>944</v>
      </c>
      <c r="G93" s="35"/>
      <c r="H93" s="35"/>
      <c r="I93" s="107"/>
      <c r="J93" s="35"/>
      <c r="K93" s="35"/>
      <c r="L93" s="38"/>
      <c r="M93" s="201"/>
      <c r="N93" s="202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376</v>
      </c>
      <c r="AU93" s="16" t="s">
        <v>82</v>
      </c>
    </row>
    <row r="94" spans="1:65" s="12" customFormat="1" ht="22.8" customHeight="1">
      <c r="B94" s="170"/>
      <c r="C94" s="171"/>
      <c r="D94" s="172" t="s">
        <v>71</v>
      </c>
      <c r="E94" s="184" t="s">
        <v>945</v>
      </c>
      <c r="F94" s="184" t="s">
        <v>946</v>
      </c>
      <c r="G94" s="171"/>
      <c r="H94" s="171"/>
      <c r="I94" s="174"/>
      <c r="J94" s="185">
        <f>BK94</f>
        <v>0</v>
      </c>
      <c r="K94" s="171"/>
      <c r="L94" s="176"/>
      <c r="M94" s="177"/>
      <c r="N94" s="178"/>
      <c r="O94" s="178"/>
      <c r="P94" s="179">
        <f>SUM(P95:P114)</f>
        <v>0</v>
      </c>
      <c r="Q94" s="178"/>
      <c r="R94" s="179">
        <f>SUM(R95:R114)</f>
        <v>0</v>
      </c>
      <c r="S94" s="178"/>
      <c r="T94" s="180">
        <f>SUM(T95:T114)</f>
        <v>0</v>
      </c>
      <c r="AR94" s="181" t="s">
        <v>132</v>
      </c>
      <c r="AT94" s="182" t="s">
        <v>71</v>
      </c>
      <c r="AU94" s="182" t="s">
        <v>79</v>
      </c>
      <c r="AY94" s="181" t="s">
        <v>125</v>
      </c>
      <c r="BK94" s="183">
        <f>SUM(BK95:BK114)</f>
        <v>0</v>
      </c>
    </row>
    <row r="95" spans="1:65" s="2" customFormat="1" ht="21.6" customHeight="1">
      <c r="A95" s="33"/>
      <c r="B95" s="34"/>
      <c r="C95" s="186" t="s">
        <v>132</v>
      </c>
      <c r="D95" s="186" t="s">
        <v>127</v>
      </c>
      <c r="E95" s="187" t="s">
        <v>947</v>
      </c>
      <c r="F95" s="188" t="s">
        <v>948</v>
      </c>
      <c r="G95" s="189" t="s">
        <v>839</v>
      </c>
      <c r="H95" s="190">
        <v>1</v>
      </c>
      <c r="I95" s="191"/>
      <c r="J95" s="192">
        <f>ROUND(I95*H95,2)</f>
        <v>0</v>
      </c>
      <c r="K95" s="188" t="s">
        <v>19</v>
      </c>
      <c r="L95" s="38"/>
      <c r="M95" s="193" t="s">
        <v>19</v>
      </c>
      <c r="N95" s="194" t="s">
        <v>43</v>
      </c>
      <c r="O95" s="63"/>
      <c r="P95" s="195">
        <f>O95*H95</f>
        <v>0</v>
      </c>
      <c r="Q95" s="195">
        <v>0</v>
      </c>
      <c r="R95" s="195">
        <f>Q95*H95</f>
        <v>0</v>
      </c>
      <c r="S95" s="195">
        <v>0</v>
      </c>
      <c r="T95" s="196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97" t="s">
        <v>934</v>
      </c>
      <c r="AT95" s="197" t="s">
        <v>127</v>
      </c>
      <c r="AU95" s="197" t="s">
        <v>82</v>
      </c>
      <c r="AY95" s="16" t="s">
        <v>125</v>
      </c>
      <c r="BE95" s="198">
        <f>IF(N95="základní",J95,0)</f>
        <v>0</v>
      </c>
      <c r="BF95" s="198">
        <f>IF(N95="snížená",J95,0)</f>
        <v>0</v>
      </c>
      <c r="BG95" s="198">
        <f>IF(N95="zákl. přenesená",J95,0)</f>
        <v>0</v>
      </c>
      <c r="BH95" s="198">
        <f>IF(N95="sníž. přenesená",J95,0)</f>
        <v>0</v>
      </c>
      <c r="BI95" s="198">
        <f>IF(N95="nulová",J95,0)</f>
        <v>0</v>
      </c>
      <c r="BJ95" s="16" t="s">
        <v>79</v>
      </c>
      <c r="BK95" s="198">
        <f>ROUND(I95*H95,2)</f>
        <v>0</v>
      </c>
      <c r="BL95" s="16" t="s">
        <v>934</v>
      </c>
      <c r="BM95" s="197" t="s">
        <v>949</v>
      </c>
    </row>
    <row r="96" spans="1:65" s="2" customFormat="1" ht="19.2">
      <c r="A96" s="33"/>
      <c r="B96" s="34"/>
      <c r="C96" s="35"/>
      <c r="D96" s="199" t="s">
        <v>134</v>
      </c>
      <c r="E96" s="35"/>
      <c r="F96" s="200" t="s">
        <v>948</v>
      </c>
      <c r="G96" s="35"/>
      <c r="H96" s="35"/>
      <c r="I96" s="107"/>
      <c r="J96" s="35"/>
      <c r="K96" s="35"/>
      <c r="L96" s="38"/>
      <c r="M96" s="201"/>
      <c r="N96" s="202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134</v>
      </c>
      <c r="AU96" s="16" t="s">
        <v>82</v>
      </c>
    </row>
    <row r="97" spans="1:65" s="2" customFormat="1" ht="19.2">
      <c r="A97" s="33"/>
      <c r="B97" s="34"/>
      <c r="C97" s="35"/>
      <c r="D97" s="199" t="s">
        <v>376</v>
      </c>
      <c r="E97" s="35"/>
      <c r="F97" s="224" t="s">
        <v>950</v>
      </c>
      <c r="G97" s="35"/>
      <c r="H97" s="35"/>
      <c r="I97" s="107"/>
      <c r="J97" s="35"/>
      <c r="K97" s="35"/>
      <c r="L97" s="38"/>
      <c r="M97" s="201"/>
      <c r="N97" s="202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376</v>
      </c>
      <c r="AU97" s="16" t="s">
        <v>82</v>
      </c>
    </row>
    <row r="98" spans="1:65" s="2" customFormat="1" ht="14.4" customHeight="1">
      <c r="A98" s="33"/>
      <c r="B98" s="34"/>
      <c r="C98" s="186" t="s">
        <v>154</v>
      </c>
      <c r="D98" s="186" t="s">
        <v>127</v>
      </c>
      <c r="E98" s="187" t="s">
        <v>951</v>
      </c>
      <c r="F98" s="188" t="s">
        <v>952</v>
      </c>
      <c r="G98" s="189" t="s">
        <v>839</v>
      </c>
      <c r="H98" s="190">
        <v>1</v>
      </c>
      <c r="I98" s="191"/>
      <c r="J98" s="192">
        <f>ROUND(I98*H98,2)</f>
        <v>0</v>
      </c>
      <c r="K98" s="188" t="s">
        <v>19</v>
      </c>
      <c r="L98" s="38"/>
      <c r="M98" s="193" t="s">
        <v>19</v>
      </c>
      <c r="N98" s="194" t="s">
        <v>43</v>
      </c>
      <c r="O98" s="63"/>
      <c r="P98" s="195">
        <f>O98*H98</f>
        <v>0</v>
      </c>
      <c r="Q98" s="195">
        <v>0</v>
      </c>
      <c r="R98" s="195">
        <f>Q98*H98</f>
        <v>0</v>
      </c>
      <c r="S98" s="195">
        <v>0</v>
      </c>
      <c r="T98" s="196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97" t="s">
        <v>934</v>
      </c>
      <c r="AT98" s="197" t="s">
        <v>127</v>
      </c>
      <c r="AU98" s="197" t="s">
        <v>82</v>
      </c>
      <c r="AY98" s="16" t="s">
        <v>125</v>
      </c>
      <c r="BE98" s="198">
        <f>IF(N98="základní",J98,0)</f>
        <v>0</v>
      </c>
      <c r="BF98" s="198">
        <f>IF(N98="snížená",J98,0)</f>
        <v>0</v>
      </c>
      <c r="BG98" s="198">
        <f>IF(N98="zákl. přenesená",J98,0)</f>
        <v>0</v>
      </c>
      <c r="BH98" s="198">
        <f>IF(N98="sníž. přenesená",J98,0)</f>
        <v>0</v>
      </c>
      <c r="BI98" s="198">
        <f>IF(N98="nulová",J98,0)</f>
        <v>0</v>
      </c>
      <c r="BJ98" s="16" t="s">
        <v>79</v>
      </c>
      <c r="BK98" s="198">
        <f>ROUND(I98*H98,2)</f>
        <v>0</v>
      </c>
      <c r="BL98" s="16" t="s">
        <v>934</v>
      </c>
      <c r="BM98" s="197" t="s">
        <v>953</v>
      </c>
    </row>
    <row r="99" spans="1:65" s="2" customFormat="1" ht="10.199999999999999">
      <c r="A99" s="33"/>
      <c r="B99" s="34"/>
      <c r="C99" s="35"/>
      <c r="D99" s="199" t="s">
        <v>134</v>
      </c>
      <c r="E99" s="35"/>
      <c r="F99" s="200" t="s">
        <v>952</v>
      </c>
      <c r="G99" s="35"/>
      <c r="H99" s="35"/>
      <c r="I99" s="107"/>
      <c r="J99" s="35"/>
      <c r="K99" s="35"/>
      <c r="L99" s="38"/>
      <c r="M99" s="201"/>
      <c r="N99" s="202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134</v>
      </c>
      <c r="AU99" s="16" t="s">
        <v>82</v>
      </c>
    </row>
    <row r="100" spans="1:65" s="2" customFormat="1" ht="76.8">
      <c r="A100" s="33"/>
      <c r="B100" s="34"/>
      <c r="C100" s="35"/>
      <c r="D100" s="199" t="s">
        <v>376</v>
      </c>
      <c r="E100" s="35"/>
      <c r="F100" s="224" t="s">
        <v>954</v>
      </c>
      <c r="G100" s="35"/>
      <c r="H100" s="35"/>
      <c r="I100" s="107"/>
      <c r="J100" s="35"/>
      <c r="K100" s="35"/>
      <c r="L100" s="38"/>
      <c r="M100" s="201"/>
      <c r="N100" s="202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376</v>
      </c>
      <c r="AU100" s="16" t="s">
        <v>82</v>
      </c>
    </row>
    <row r="101" spans="1:65" s="2" customFormat="1" ht="14.4" customHeight="1">
      <c r="A101" s="33"/>
      <c r="B101" s="34"/>
      <c r="C101" s="186" t="s">
        <v>161</v>
      </c>
      <c r="D101" s="186" t="s">
        <v>127</v>
      </c>
      <c r="E101" s="187" t="s">
        <v>955</v>
      </c>
      <c r="F101" s="188" t="s">
        <v>956</v>
      </c>
      <c r="G101" s="189" t="s">
        <v>839</v>
      </c>
      <c r="H101" s="190">
        <v>1</v>
      </c>
      <c r="I101" s="191"/>
      <c r="J101" s="192">
        <f>ROUND(I101*H101,2)</f>
        <v>0</v>
      </c>
      <c r="K101" s="188" t="s">
        <v>19</v>
      </c>
      <c r="L101" s="38"/>
      <c r="M101" s="193" t="s">
        <v>19</v>
      </c>
      <c r="N101" s="194" t="s">
        <v>43</v>
      </c>
      <c r="O101" s="63"/>
      <c r="P101" s="195">
        <f>O101*H101</f>
        <v>0</v>
      </c>
      <c r="Q101" s="195">
        <v>0</v>
      </c>
      <c r="R101" s="195">
        <f>Q101*H101</f>
        <v>0</v>
      </c>
      <c r="S101" s="195">
        <v>0</v>
      </c>
      <c r="T101" s="196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97" t="s">
        <v>934</v>
      </c>
      <c r="AT101" s="197" t="s">
        <v>127</v>
      </c>
      <c r="AU101" s="197" t="s">
        <v>82</v>
      </c>
      <c r="AY101" s="16" t="s">
        <v>125</v>
      </c>
      <c r="BE101" s="198">
        <f>IF(N101="základní",J101,0)</f>
        <v>0</v>
      </c>
      <c r="BF101" s="198">
        <f>IF(N101="snížená",J101,0)</f>
        <v>0</v>
      </c>
      <c r="BG101" s="198">
        <f>IF(N101="zákl. přenesená",J101,0)</f>
        <v>0</v>
      </c>
      <c r="BH101" s="198">
        <f>IF(N101="sníž. přenesená",J101,0)</f>
        <v>0</v>
      </c>
      <c r="BI101" s="198">
        <f>IF(N101="nulová",J101,0)</f>
        <v>0</v>
      </c>
      <c r="BJ101" s="16" t="s">
        <v>79</v>
      </c>
      <c r="BK101" s="198">
        <f>ROUND(I101*H101,2)</f>
        <v>0</v>
      </c>
      <c r="BL101" s="16" t="s">
        <v>934</v>
      </c>
      <c r="BM101" s="197" t="s">
        <v>957</v>
      </c>
    </row>
    <row r="102" spans="1:65" s="2" customFormat="1" ht="10.199999999999999">
      <c r="A102" s="33"/>
      <c r="B102" s="34"/>
      <c r="C102" s="35"/>
      <c r="D102" s="199" t="s">
        <v>134</v>
      </c>
      <c r="E102" s="35"/>
      <c r="F102" s="200" t="s">
        <v>956</v>
      </c>
      <c r="G102" s="35"/>
      <c r="H102" s="35"/>
      <c r="I102" s="107"/>
      <c r="J102" s="35"/>
      <c r="K102" s="35"/>
      <c r="L102" s="38"/>
      <c r="M102" s="201"/>
      <c r="N102" s="202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134</v>
      </c>
      <c r="AU102" s="16" t="s">
        <v>82</v>
      </c>
    </row>
    <row r="103" spans="1:65" s="2" customFormat="1" ht="67.2">
      <c r="A103" s="33"/>
      <c r="B103" s="34"/>
      <c r="C103" s="35"/>
      <c r="D103" s="199" t="s">
        <v>376</v>
      </c>
      <c r="E103" s="35"/>
      <c r="F103" s="224" t="s">
        <v>958</v>
      </c>
      <c r="G103" s="35"/>
      <c r="H103" s="35"/>
      <c r="I103" s="107"/>
      <c r="J103" s="35"/>
      <c r="K103" s="35"/>
      <c r="L103" s="38"/>
      <c r="M103" s="201"/>
      <c r="N103" s="202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376</v>
      </c>
      <c r="AU103" s="16" t="s">
        <v>82</v>
      </c>
    </row>
    <row r="104" spans="1:65" s="2" customFormat="1" ht="14.4" customHeight="1">
      <c r="A104" s="33"/>
      <c r="B104" s="34"/>
      <c r="C104" s="186" t="s">
        <v>166</v>
      </c>
      <c r="D104" s="186" t="s">
        <v>127</v>
      </c>
      <c r="E104" s="187" t="s">
        <v>959</v>
      </c>
      <c r="F104" s="188" t="s">
        <v>960</v>
      </c>
      <c r="G104" s="189" t="s">
        <v>839</v>
      </c>
      <c r="H104" s="190">
        <v>2</v>
      </c>
      <c r="I104" s="191"/>
      <c r="J104" s="192">
        <f>ROUND(I104*H104,2)</f>
        <v>0</v>
      </c>
      <c r="K104" s="188" t="s">
        <v>19</v>
      </c>
      <c r="L104" s="38"/>
      <c r="M104" s="193" t="s">
        <v>19</v>
      </c>
      <c r="N104" s="194" t="s">
        <v>43</v>
      </c>
      <c r="O104" s="63"/>
      <c r="P104" s="195">
        <f>O104*H104</f>
        <v>0</v>
      </c>
      <c r="Q104" s="195">
        <v>0</v>
      </c>
      <c r="R104" s="195">
        <f>Q104*H104</f>
        <v>0</v>
      </c>
      <c r="S104" s="195">
        <v>0</v>
      </c>
      <c r="T104" s="196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97" t="s">
        <v>934</v>
      </c>
      <c r="AT104" s="197" t="s">
        <v>127</v>
      </c>
      <c r="AU104" s="197" t="s">
        <v>82</v>
      </c>
      <c r="AY104" s="16" t="s">
        <v>125</v>
      </c>
      <c r="BE104" s="198">
        <f>IF(N104="základní",J104,0)</f>
        <v>0</v>
      </c>
      <c r="BF104" s="198">
        <f>IF(N104="snížená",J104,0)</f>
        <v>0</v>
      </c>
      <c r="BG104" s="198">
        <f>IF(N104="zákl. přenesená",J104,0)</f>
        <v>0</v>
      </c>
      <c r="BH104" s="198">
        <f>IF(N104="sníž. přenesená",J104,0)</f>
        <v>0</v>
      </c>
      <c r="BI104" s="198">
        <f>IF(N104="nulová",J104,0)</f>
        <v>0</v>
      </c>
      <c r="BJ104" s="16" t="s">
        <v>79</v>
      </c>
      <c r="BK104" s="198">
        <f>ROUND(I104*H104,2)</f>
        <v>0</v>
      </c>
      <c r="BL104" s="16" t="s">
        <v>934</v>
      </c>
      <c r="BM104" s="197" t="s">
        <v>961</v>
      </c>
    </row>
    <row r="105" spans="1:65" s="2" customFormat="1" ht="10.199999999999999">
      <c r="A105" s="33"/>
      <c r="B105" s="34"/>
      <c r="C105" s="35"/>
      <c r="D105" s="199" t="s">
        <v>134</v>
      </c>
      <c r="E105" s="35"/>
      <c r="F105" s="200" t="s">
        <v>960</v>
      </c>
      <c r="G105" s="35"/>
      <c r="H105" s="35"/>
      <c r="I105" s="107"/>
      <c r="J105" s="35"/>
      <c r="K105" s="35"/>
      <c r="L105" s="38"/>
      <c r="M105" s="201"/>
      <c r="N105" s="202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134</v>
      </c>
      <c r="AU105" s="16" t="s">
        <v>82</v>
      </c>
    </row>
    <row r="106" spans="1:65" s="2" customFormat="1" ht="38.4">
      <c r="A106" s="33"/>
      <c r="B106" s="34"/>
      <c r="C106" s="35"/>
      <c r="D106" s="199" t="s">
        <v>376</v>
      </c>
      <c r="E106" s="35"/>
      <c r="F106" s="224" t="s">
        <v>962</v>
      </c>
      <c r="G106" s="35"/>
      <c r="H106" s="35"/>
      <c r="I106" s="107"/>
      <c r="J106" s="35"/>
      <c r="K106" s="35"/>
      <c r="L106" s="38"/>
      <c r="M106" s="201"/>
      <c r="N106" s="202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376</v>
      </c>
      <c r="AU106" s="16" t="s">
        <v>82</v>
      </c>
    </row>
    <row r="107" spans="1:65" s="2" customFormat="1" ht="21.6" customHeight="1">
      <c r="A107" s="33"/>
      <c r="B107" s="34"/>
      <c r="C107" s="186" t="s">
        <v>173</v>
      </c>
      <c r="D107" s="186" t="s">
        <v>127</v>
      </c>
      <c r="E107" s="187" t="s">
        <v>963</v>
      </c>
      <c r="F107" s="188" t="s">
        <v>964</v>
      </c>
      <c r="G107" s="189" t="s">
        <v>839</v>
      </c>
      <c r="H107" s="190">
        <v>1</v>
      </c>
      <c r="I107" s="191"/>
      <c r="J107" s="192">
        <f>ROUND(I107*H107,2)</f>
        <v>0</v>
      </c>
      <c r="K107" s="188" t="s">
        <v>19</v>
      </c>
      <c r="L107" s="38"/>
      <c r="M107" s="193" t="s">
        <v>19</v>
      </c>
      <c r="N107" s="194" t="s">
        <v>43</v>
      </c>
      <c r="O107" s="63"/>
      <c r="P107" s="195">
        <f>O107*H107</f>
        <v>0</v>
      </c>
      <c r="Q107" s="195">
        <v>0</v>
      </c>
      <c r="R107" s="195">
        <f>Q107*H107</f>
        <v>0</v>
      </c>
      <c r="S107" s="195">
        <v>0</v>
      </c>
      <c r="T107" s="196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97" t="s">
        <v>934</v>
      </c>
      <c r="AT107" s="197" t="s">
        <v>127</v>
      </c>
      <c r="AU107" s="197" t="s">
        <v>82</v>
      </c>
      <c r="AY107" s="16" t="s">
        <v>125</v>
      </c>
      <c r="BE107" s="198">
        <f>IF(N107="základní",J107,0)</f>
        <v>0</v>
      </c>
      <c r="BF107" s="198">
        <f>IF(N107="snížená",J107,0)</f>
        <v>0</v>
      </c>
      <c r="BG107" s="198">
        <f>IF(N107="zákl. přenesená",J107,0)</f>
        <v>0</v>
      </c>
      <c r="BH107" s="198">
        <f>IF(N107="sníž. přenesená",J107,0)</f>
        <v>0</v>
      </c>
      <c r="BI107" s="198">
        <f>IF(N107="nulová",J107,0)</f>
        <v>0</v>
      </c>
      <c r="BJ107" s="16" t="s">
        <v>79</v>
      </c>
      <c r="BK107" s="198">
        <f>ROUND(I107*H107,2)</f>
        <v>0</v>
      </c>
      <c r="BL107" s="16" t="s">
        <v>934</v>
      </c>
      <c r="BM107" s="197" t="s">
        <v>965</v>
      </c>
    </row>
    <row r="108" spans="1:65" s="2" customFormat="1" ht="19.2">
      <c r="A108" s="33"/>
      <c r="B108" s="34"/>
      <c r="C108" s="35"/>
      <c r="D108" s="199" t="s">
        <v>134</v>
      </c>
      <c r="E108" s="35"/>
      <c r="F108" s="200" t="s">
        <v>964</v>
      </c>
      <c r="G108" s="35"/>
      <c r="H108" s="35"/>
      <c r="I108" s="107"/>
      <c r="J108" s="35"/>
      <c r="K108" s="35"/>
      <c r="L108" s="38"/>
      <c r="M108" s="201"/>
      <c r="N108" s="202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134</v>
      </c>
      <c r="AU108" s="16" t="s">
        <v>82</v>
      </c>
    </row>
    <row r="109" spans="1:65" s="2" customFormat="1" ht="32.4" customHeight="1">
      <c r="A109" s="33"/>
      <c r="B109" s="34"/>
      <c r="C109" s="186" t="s">
        <v>185</v>
      </c>
      <c r="D109" s="186" t="s">
        <v>127</v>
      </c>
      <c r="E109" s="187" t="s">
        <v>966</v>
      </c>
      <c r="F109" s="188" t="s">
        <v>967</v>
      </c>
      <c r="G109" s="189" t="s">
        <v>839</v>
      </c>
      <c r="H109" s="190">
        <v>1</v>
      </c>
      <c r="I109" s="191"/>
      <c r="J109" s="192">
        <f>ROUND(I109*H109,2)</f>
        <v>0</v>
      </c>
      <c r="K109" s="188" t="s">
        <v>19</v>
      </c>
      <c r="L109" s="38"/>
      <c r="M109" s="193" t="s">
        <v>19</v>
      </c>
      <c r="N109" s="194" t="s">
        <v>43</v>
      </c>
      <c r="O109" s="63"/>
      <c r="P109" s="195">
        <f>O109*H109</f>
        <v>0</v>
      </c>
      <c r="Q109" s="195">
        <v>0</v>
      </c>
      <c r="R109" s="195">
        <f>Q109*H109</f>
        <v>0</v>
      </c>
      <c r="S109" s="195">
        <v>0</v>
      </c>
      <c r="T109" s="196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97" t="s">
        <v>934</v>
      </c>
      <c r="AT109" s="197" t="s">
        <v>127</v>
      </c>
      <c r="AU109" s="197" t="s">
        <v>82</v>
      </c>
      <c r="AY109" s="16" t="s">
        <v>125</v>
      </c>
      <c r="BE109" s="198">
        <f>IF(N109="základní",J109,0)</f>
        <v>0</v>
      </c>
      <c r="BF109" s="198">
        <f>IF(N109="snížená",J109,0)</f>
        <v>0</v>
      </c>
      <c r="BG109" s="198">
        <f>IF(N109="zákl. přenesená",J109,0)</f>
        <v>0</v>
      </c>
      <c r="BH109" s="198">
        <f>IF(N109="sníž. přenesená",J109,0)</f>
        <v>0</v>
      </c>
      <c r="BI109" s="198">
        <f>IF(N109="nulová",J109,0)</f>
        <v>0</v>
      </c>
      <c r="BJ109" s="16" t="s">
        <v>79</v>
      </c>
      <c r="BK109" s="198">
        <f>ROUND(I109*H109,2)</f>
        <v>0</v>
      </c>
      <c r="BL109" s="16" t="s">
        <v>934</v>
      </c>
      <c r="BM109" s="197" t="s">
        <v>968</v>
      </c>
    </row>
    <row r="110" spans="1:65" s="2" customFormat="1" ht="19.2">
      <c r="A110" s="33"/>
      <c r="B110" s="34"/>
      <c r="C110" s="35"/>
      <c r="D110" s="199" t="s">
        <v>134</v>
      </c>
      <c r="E110" s="35"/>
      <c r="F110" s="200" t="s">
        <v>969</v>
      </c>
      <c r="G110" s="35"/>
      <c r="H110" s="35"/>
      <c r="I110" s="107"/>
      <c r="J110" s="35"/>
      <c r="K110" s="35"/>
      <c r="L110" s="38"/>
      <c r="M110" s="201"/>
      <c r="N110" s="202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134</v>
      </c>
      <c r="AU110" s="16" t="s">
        <v>82</v>
      </c>
    </row>
    <row r="111" spans="1:65" s="2" customFormat="1" ht="57.6">
      <c r="A111" s="33"/>
      <c r="B111" s="34"/>
      <c r="C111" s="35"/>
      <c r="D111" s="199" t="s">
        <v>376</v>
      </c>
      <c r="E111" s="35"/>
      <c r="F111" s="224" t="s">
        <v>970</v>
      </c>
      <c r="G111" s="35"/>
      <c r="H111" s="35"/>
      <c r="I111" s="107"/>
      <c r="J111" s="35"/>
      <c r="K111" s="35"/>
      <c r="L111" s="38"/>
      <c r="M111" s="201"/>
      <c r="N111" s="202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376</v>
      </c>
      <c r="AU111" s="16" t="s">
        <v>82</v>
      </c>
    </row>
    <row r="112" spans="1:65" s="2" customFormat="1" ht="14.4" customHeight="1">
      <c r="A112" s="33"/>
      <c r="B112" s="34"/>
      <c r="C112" s="186" t="s">
        <v>194</v>
      </c>
      <c r="D112" s="186" t="s">
        <v>127</v>
      </c>
      <c r="E112" s="187" t="s">
        <v>971</v>
      </c>
      <c r="F112" s="188" t="s">
        <v>972</v>
      </c>
      <c r="G112" s="189" t="s">
        <v>564</v>
      </c>
      <c r="H112" s="190">
        <v>1</v>
      </c>
      <c r="I112" s="191"/>
      <c r="J112" s="192">
        <f>ROUND(I112*H112,2)</f>
        <v>0</v>
      </c>
      <c r="K112" s="188" t="s">
        <v>19</v>
      </c>
      <c r="L112" s="38"/>
      <c r="M112" s="193" t="s">
        <v>19</v>
      </c>
      <c r="N112" s="194" t="s">
        <v>43</v>
      </c>
      <c r="O112" s="63"/>
      <c r="P112" s="195">
        <f>O112*H112</f>
        <v>0</v>
      </c>
      <c r="Q112" s="195">
        <v>0</v>
      </c>
      <c r="R112" s="195">
        <f>Q112*H112</f>
        <v>0</v>
      </c>
      <c r="S112" s="195">
        <v>0</v>
      </c>
      <c r="T112" s="196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97" t="s">
        <v>934</v>
      </c>
      <c r="AT112" s="197" t="s">
        <v>127</v>
      </c>
      <c r="AU112" s="197" t="s">
        <v>82</v>
      </c>
      <c r="AY112" s="16" t="s">
        <v>125</v>
      </c>
      <c r="BE112" s="198">
        <f>IF(N112="základní",J112,0)</f>
        <v>0</v>
      </c>
      <c r="BF112" s="198">
        <f>IF(N112="snížená",J112,0)</f>
        <v>0</v>
      </c>
      <c r="BG112" s="198">
        <f>IF(N112="zákl. přenesená",J112,0)</f>
        <v>0</v>
      </c>
      <c r="BH112" s="198">
        <f>IF(N112="sníž. přenesená",J112,0)</f>
        <v>0</v>
      </c>
      <c r="BI112" s="198">
        <f>IF(N112="nulová",J112,0)</f>
        <v>0</v>
      </c>
      <c r="BJ112" s="16" t="s">
        <v>79</v>
      </c>
      <c r="BK112" s="198">
        <f>ROUND(I112*H112,2)</f>
        <v>0</v>
      </c>
      <c r="BL112" s="16" t="s">
        <v>934</v>
      </c>
      <c r="BM112" s="197" t="s">
        <v>973</v>
      </c>
    </row>
    <row r="113" spans="1:47" s="2" customFormat="1" ht="10.199999999999999">
      <c r="A113" s="33"/>
      <c r="B113" s="34"/>
      <c r="C113" s="35"/>
      <c r="D113" s="199" t="s">
        <v>134</v>
      </c>
      <c r="E113" s="35"/>
      <c r="F113" s="200" t="s">
        <v>972</v>
      </c>
      <c r="G113" s="35"/>
      <c r="H113" s="35"/>
      <c r="I113" s="107"/>
      <c r="J113" s="35"/>
      <c r="K113" s="35"/>
      <c r="L113" s="38"/>
      <c r="M113" s="201"/>
      <c r="N113" s="202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134</v>
      </c>
      <c r="AU113" s="16" t="s">
        <v>82</v>
      </c>
    </row>
    <row r="114" spans="1:47" s="2" customFormat="1" ht="38.4">
      <c r="A114" s="33"/>
      <c r="B114" s="34"/>
      <c r="C114" s="35"/>
      <c r="D114" s="199" t="s">
        <v>376</v>
      </c>
      <c r="E114" s="35"/>
      <c r="F114" s="224" t="s">
        <v>974</v>
      </c>
      <c r="G114" s="35"/>
      <c r="H114" s="35"/>
      <c r="I114" s="107"/>
      <c r="J114" s="35"/>
      <c r="K114" s="35"/>
      <c r="L114" s="38"/>
      <c r="M114" s="225"/>
      <c r="N114" s="226"/>
      <c r="O114" s="227"/>
      <c r="P114" s="227"/>
      <c r="Q114" s="227"/>
      <c r="R114" s="227"/>
      <c r="S114" s="227"/>
      <c r="T114" s="22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376</v>
      </c>
      <c r="AU114" s="16" t="s">
        <v>82</v>
      </c>
    </row>
    <row r="115" spans="1:47" s="2" customFormat="1" ht="6.9" customHeight="1">
      <c r="A115" s="33"/>
      <c r="B115" s="46"/>
      <c r="C115" s="47"/>
      <c r="D115" s="47"/>
      <c r="E115" s="47"/>
      <c r="F115" s="47"/>
      <c r="G115" s="47"/>
      <c r="H115" s="47"/>
      <c r="I115" s="135"/>
      <c r="J115" s="47"/>
      <c r="K115" s="47"/>
      <c r="L115" s="38"/>
      <c r="M115" s="33"/>
      <c r="O115" s="33"/>
      <c r="P115" s="33"/>
      <c r="Q115" s="33"/>
      <c r="R115" s="3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</sheetData>
  <sheetProtection algorithmName="SHA-512" hashValue="JwJeruiBttdkxhY0+rrumfzwMmzIQ2g3aH2HK7Lh696cBnIa4luvAKNlkHf95cqXwGDeCMoXKSM++k3GoygLjA==" saltValue="cXetMFAOAl0d01LerIm5EiQxzi7hC+PebNpLV1nVmoLMpEQBHMcGG5qQwjb15PuJw+pBqOE3f/crRZ+zSGrLug==" spinCount="100000" sheet="1" objects="1" scenarios="1" formatColumns="0" formatRows="0" autoFilter="0"/>
  <autoFilter ref="C81:K114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0.199999999999999"/>
  <cols>
    <col min="1" max="1" width="8.28515625" style="232" customWidth="1"/>
    <col min="2" max="2" width="1.7109375" style="232" customWidth="1"/>
    <col min="3" max="4" width="5" style="232" customWidth="1"/>
    <col min="5" max="5" width="11.7109375" style="232" customWidth="1"/>
    <col min="6" max="6" width="9.140625" style="232" customWidth="1"/>
    <col min="7" max="7" width="5" style="232" customWidth="1"/>
    <col min="8" max="8" width="77.85546875" style="232" customWidth="1"/>
    <col min="9" max="10" width="20" style="232" customWidth="1"/>
    <col min="11" max="11" width="1.7109375" style="232" customWidth="1"/>
  </cols>
  <sheetData>
    <row r="1" spans="2:11" s="1" customFormat="1" ht="37.5" customHeight="1"/>
    <row r="2" spans="2:11" s="1" customFormat="1" ht="7.5" customHeight="1">
      <c r="B2" s="233"/>
      <c r="C2" s="234"/>
      <c r="D2" s="234"/>
      <c r="E2" s="234"/>
      <c r="F2" s="234"/>
      <c r="G2" s="234"/>
      <c r="H2" s="234"/>
      <c r="I2" s="234"/>
      <c r="J2" s="234"/>
      <c r="K2" s="235"/>
    </row>
    <row r="3" spans="2:11" s="14" customFormat="1" ht="45" customHeight="1">
      <c r="B3" s="236"/>
      <c r="C3" s="363" t="s">
        <v>975</v>
      </c>
      <c r="D3" s="363"/>
      <c r="E3" s="363"/>
      <c r="F3" s="363"/>
      <c r="G3" s="363"/>
      <c r="H3" s="363"/>
      <c r="I3" s="363"/>
      <c r="J3" s="363"/>
      <c r="K3" s="237"/>
    </row>
    <row r="4" spans="2:11" s="1" customFormat="1" ht="25.5" customHeight="1">
      <c r="B4" s="238"/>
      <c r="C4" s="367" t="s">
        <v>976</v>
      </c>
      <c r="D4" s="367"/>
      <c r="E4" s="367"/>
      <c r="F4" s="367"/>
      <c r="G4" s="367"/>
      <c r="H4" s="367"/>
      <c r="I4" s="367"/>
      <c r="J4" s="367"/>
      <c r="K4" s="239"/>
    </row>
    <row r="5" spans="2:11" s="1" customFormat="1" ht="5.25" customHeight="1">
      <c r="B5" s="238"/>
      <c r="C5" s="240"/>
      <c r="D5" s="240"/>
      <c r="E5" s="240"/>
      <c r="F5" s="240"/>
      <c r="G5" s="240"/>
      <c r="H5" s="240"/>
      <c r="I5" s="240"/>
      <c r="J5" s="240"/>
      <c r="K5" s="239"/>
    </row>
    <row r="6" spans="2:11" s="1" customFormat="1" ht="15" customHeight="1">
      <c r="B6" s="238"/>
      <c r="C6" s="365" t="s">
        <v>977</v>
      </c>
      <c r="D6" s="365"/>
      <c r="E6" s="365"/>
      <c r="F6" s="365"/>
      <c r="G6" s="365"/>
      <c r="H6" s="365"/>
      <c r="I6" s="365"/>
      <c r="J6" s="365"/>
      <c r="K6" s="239"/>
    </row>
    <row r="7" spans="2:11" s="1" customFormat="1" ht="15" customHeight="1">
      <c r="B7" s="242"/>
      <c r="C7" s="365" t="s">
        <v>978</v>
      </c>
      <c r="D7" s="365"/>
      <c r="E7" s="365"/>
      <c r="F7" s="365"/>
      <c r="G7" s="365"/>
      <c r="H7" s="365"/>
      <c r="I7" s="365"/>
      <c r="J7" s="365"/>
      <c r="K7" s="239"/>
    </row>
    <row r="8" spans="2:11" s="1" customFormat="1" ht="12.75" customHeight="1">
      <c r="B8" s="242"/>
      <c r="C8" s="241"/>
      <c r="D8" s="241"/>
      <c r="E8" s="241"/>
      <c r="F8" s="241"/>
      <c r="G8" s="241"/>
      <c r="H8" s="241"/>
      <c r="I8" s="241"/>
      <c r="J8" s="241"/>
      <c r="K8" s="239"/>
    </row>
    <row r="9" spans="2:11" s="1" customFormat="1" ht="15" customHeight="1">
      <c r="B9" s="242"/>
      <c r="C9" s="365" t="s">
        <v>979</v>
      </c>
      <c r="D9" s="365"/>
      <c r="E9" s="365"/>
      <c r="F9" s="365"/>
      <c r="G9" s="365"/>
      <c r="H9" s="365"/>
      <c r="I9" s="365"/>
      <c r="J9" s="365"/>
      <c r="K9" s="239"/>
    </row>
    <row r="10" spans="2:11" s="1" customFormat="1" ht="15" customHeight="1">
      <c r="B10" s="242"/>
      <c r="C10" s="241"/>
      <c r="D10" s="365" t="s">
        <v>980</v>
      </c>
      <c r="E10" s="365"/>
      <c r="F10" s="365"/>
      <c r="G10" s="365"/>
      <c r="H10" s="365"/>
      <c r="I10" s="365"/>
      <c r="J10" s="365"/>
      <c r="K10" s="239"/>
    </row>
    <row r="11" spans="2:11" s="1" customFormat="1" ht="15" customHeight="1">
      <c r="B11" s="242"/>
      <c r="C11" s="243"/>
      <c r="D11" s="365" t="s">
        <v>981</v>
      </c>
      <c r="E11" s="365"/>
      <c r="F11" s="365"/>
      <c r="G11" s="365"/>
      <c r="H11" s="365"/>
      <c r="I11" s="365"/>
      <c r="J11" s="365"/>
      <c r="K11" s="239"/>
    </row>
    <row r="12" spans="2:11" s="1" customFormat="1" ht="15" customHeight="1">
      <c r="B12" s="242"/>
      <c r="C12" s="243"/>
      <c r="D12" s="241"/>
      <c r="E12" s="241"/>
      <c r="F12" s="241"/>
      <c r="G12" s="241"/>
      <c r="H12" s="241"/>
      <c r="I12" s="241"/>
      <c r="J12" s="241"/>
      <c r="K12" s="239"/>
    </row>
    <row r="13" spans="2:11" s="1" customFormat="1" ht="15" customHeight="1">
      <c r="B13" s="242"/>
      <c r="C13" s="243"/>
      <c r="D13" s="244" t="s">
        <v>982</v>
      </c>
      <c r="E13" s="241"/>
      <c r="F13" s="241"/>
      <c r="G13" s="241"/>
      <c r="H13" s="241"/>
      <c r="I13" s="241"/>
      <c r="J13" s="241"/>
      <c r="K13" s="239"/>
    </row>
    <row r="14" spans="2:11" s="1" customFormat="1" ht="12.75" customHeight="1">
      <c r="B14" s="242"/>
      <c r="C14" s="243"/>
      <c r="D14" s="243"/>
      <c r="E14" s="243"/>
      <c r="F14" s="243"/>
      <c r="G14" s="243"/>
      <c r="H14" s="243"/>
      <c r="I14" s="243"/>
      <c r="J14" s="243"/>
      <c r="K14" s="239"/>
    </row>
    <row r="15" spans="2:11" s="1" customFormat="1" ht="15" customHeight="1">
      <c r="B15" s="242"/>
      <c r="C15" s="243"/>
      <c r="D15" s="365" t="s">
        <v>983</v>
      </c>
      <c r="E15" s="365"/>
      <c r="F15" s="365"/>
      <c r="G15" s="365"/>
      <c r="H15" s="365"/>
      <c r="I15" s="365"/>
      <c r="J15" s="365"/>
      <c r="K15" s="239"/>
    </row>
    <row r="16" spans="2:11" s="1" customFormat="1" ht="15" customHeight="1">
      <c r="B16" s="242"/>
      <c r="C16" s="243"/>
      <c r="D16" s="365" t="s">
        <v>984</v>
      </c>
      <c r="E16" s="365"/>
      <c r="F16" s="365"/>
      <c r="G16" s="365"/>
      <c r="H16" s="365"/>
      <c r="I16" s="365"/>
      <c r="J16" s="365"/>
      <c r="K16" s="239"/>
    </row>
    <row r="17" spans="2:11" s="1" customFormat="1" ht="15" customHeight="1">
      <c r="B17" s="242"/>
      <c r="C17" s="243"/>
      <c r="D17" s="365" t="s">
        <v>985</v>
      </c>
      <c r="E17" s="365"/>
      <c r="F17" s="365"/>
      <c r="G17" s="365"/>
      <c r="H17" s="365"/>
      <c r="I17" s="365"/>
      <c r="J17" s="365"/>
      <c r="K17" s="239"/>
    </row>
    <row r="18" spans="2:11" s="1" customFormat="1" ht="15" customHeight="1">
      <c r="B18" s="242"/>
      <c r="C18" s="243"/>
      <c r="D18" s="243"/>
      <c r="E18" s="245" t="s">
        <v>78</v>
      </c>
      <c r="F18" s="365" t="s">
        <v>986</v>
      </c>
      <c r="G18" s="365"/>
      <c r="H18" s="365"/>
      <c r="I18" s="365"/>
      <c r="J18" s="365"/>
      <c r="K18" s="239"/>
    </row>
    <row r="19" spans="2:11" s="1" customFormat="1" ht="15" customHeight="1">
      <c r="B19" s="242"/>
      <c r="C19" s="243"/>
      <c r="D19" s="243"/>
      <c r="E19" s="245" t="s">
        <v>987</v>
      </c>
      <c r="F19" s="365" t="s">
        <v>988</v>
      </c>
      <c r="G19" s="365"/>
      <c r="H19" s="365"/>
      <c r="I19" s="365"/>
      <c r="J19" s="365"/>
      <c r="K19" s="239"/>
    </row>
    <row r="20" spans="2:11" s="1" customFormat="1" ht="15" customHeight="1">
      <c r="B20" s="242"/>
      <c r="C20" s="243"/>
      <c r="D20" s="243"/>
      <c r="E20" s="245" t="s">
        <v>989</v>
      </c>
      <c r="F20" s="365" t="s">
        <v>990</v>
      </c>
      <c r="G20" s="365"/>
      <c r="H20" s="365"/>
      <c r="I20" s="365"/>
      <c r="J20" s="365"/>
      <c r="K20" s="239"/>
    </row>
    <row r="21" spans="2:11" s="1" customFormat="1" ht="15" customHeight="1">
      <c r="B21" s="242"/>
      <c r="C21" s="243"/>
      <c r="D21" s="243"/>
      <c r="E21" s="245" t="s">
        <v>87</v>
      </c>
      <c r="F21" s="365" t="s">
        <v>88</v>
      </c>
      <c r="G21" s="365"/>
      <c r="H21" s="365"/>
      <c r="I21" s="365"/>
      <c r="J21" s="365"/>
      <c r="K21" s="239"/>
    </row>
    <row r="22" spans="2:11" s="1" customFormat="1" ht="15" customHeight="1">
      <c r="B22" s="242"/>
      <c r="C22" s="243"/>
      <c r="D22" s="243"/>
      <c r="E22" s="245" t="s">
        <v>991</v>
      </c>
      <c r="F22" s="365" t="s">
        <v>992</v>
      </c>
      <c r="G22" s="365"/>
      <c r="H22" s="365"/>
      <c r="I22" s="365"/>
      <c r="J22" s="365"/>
      <c r="K22" s="239"/>
    </row>
    <row r="23" spans="2:11" s="1" customFormat="1" ht="15" customHeight="1">
      <c r="B23" s="242"/>
      <c r="C23" s="243"/>
      <c r="D23" s="243"/>
      <c r="E23" s="245" t="s">
        <v>993</v>
      </c>
      <c r="F23" s="365" t="s">
        <v>994</v>
      </c>
      <c r="G23" s="365"/>
      <c r="H23" s="365"/>
      <c r="I23" s="365"/>
      <c r="J23" s="365"/>
      <c r="K23" s="239"/>
    </row>
    <row r="24" spans="2:11" s="1" customFormat="1" ht="12.75" customHeight="1">
      <c r="B24" s="242"/>
      <c r="C24" s="243"/>
      <c r="D24" s="243"/>
      <c r="E24" s="243"/>
      <c r="F24" s="243"/>
      <c r="G24" s="243"/>
      <c r="H24" s="243"/>
      <c r="I24" s="243"/>
      <c r="J24" s="243"/>
      <c r="K24" s="239"/>
    </row>
    <row r="25" spans="2:11" s="1" customFormat="1" ht="15" customHeight="1">
      <c r="B25" s="242"/>
      <c r="C25" s="365" t="s">
        <v>995</v>
      </c>
      <c r="D25" s="365"/>
      <c r="E25" s="365"/>
      <c r="F25" s="365"/>
      <c r="G25" s="365"/>
      <c r="H25" s="365"/>
      <c r="I25" s="365"/>
      <c r="J25" s="365"/>
      <c r="K25" s="239"/>
    </row>
    <row r="26" spans="2:11" s="1" customFormat="1" ht="15" customHeight="1">
      <c r="B26" s="242"/>
      <c r="C26" s="365" t="s">
        <v>996</v>
      </c>
      <c r="D26" s="365"/>
      <c r="E26" s="365"/>
      <c r="F26" s="365"/>
      <c r="G26" s="365"/>
      <c r="H26" s="365"/>
      <c r="I26" s="365"/>
      <c r="J26" s="365"/>
      <c r="K26" s="239"/>
    </row>
    <row r="27" spans="2:11" s="1" customFormat="1" ht="15" customHeight="1">
      <c r="B27" s="242"/>
      <c r="C27" s="241"/>
      <c r="D27" s="365" t="s">
        <v>997</v>
      </c>
      <c r="E27" s="365"/>
      <c r="F27" s="365"/>
      <c r="G27" s="365"/>
      <c r="H27" s="365"/>
      <c r="I27" s="365"/>
      <c r="J27" s="365"/>
      <c r="K27" s="239"/>
    </row>
    <row r="28" spans="2:11" s="1" customFormat="1" ht="15" customHeight="1">
      <c r="B28" s="242"/>
      <c r="C28" s="243"/>
      <c r="D28" s="365" t="s">
        <v>998</v>
      </c>
      <c r="E28" s="365"/>
      <c r="F28" s="365"/>
      <c r="G28" s="365"/>
      <c r="H28" s="365"/>
      <c r="I28" s="365"/>
      <c r="J28" s="365"/>
      <c r="K28" s="239"/>
    </row>
    <row r="29" spans="2:11" s="1" customFormat="1" ht="12.75" customHeight="1">
      <c r="B29" s="242"/>
      <c r="C29" s="243"/>
      <c r="D29" s="243"/>
      <c r="E29" s="243"/>
      <c r="F29" s="243"/>
      <c r="G29" s="243"/>
      <c r="H29" s="243"/>
      <c r="I29" s="243"/>
      <c r="J29" s="243"/>
      <c r="K29" s="239"/>
    </row>
    <row r="30" spans="2:11" s="1" customFormat="1" ht="15" customHeight="1">
      <c r="B30" s="242"/>
      <c r="C30" s="243"/>
      <c r="D30" s="365" t="s">
        <v>999</v>
      </c>
      <c r="E30" s="365"/>
      <c r="F30" s="365"/>
      <c r="G30" s="365"/>
      <c r="H30" s="365"/>
      <c r="I30" s="365"/>
      <c r="J30" s="365"/>
      <c r="K30" s="239"/>
    </row>
    <row r="31" spans="2:11" s="1" customFormat="1" ht="15" customHeight="1">
      <c r="B31" s="242"/>
      <c r="C31" s="243"/>
      <c r="D31" s="365" t="s">
        <v>1000</v>
      </c>
      <c r="E31" s="365"/>
      <c r="F31" s="365"/>
      <c r="G31" s="365"/>
      <c r="H31" s="365"/>
      <c r="I31" s="365"/>
      <c r="J31" s="365"/>
      <c r="K31" s="239"/>
    </row>
    <row r="32" spans="2:11" s="1" customFormat="1" ht="12.75" customHeight="1">
      <c r="B32" s="242"/>
      <c r="C32" s="243"/>
      <c r="D32" s="243"/>
      <c r="E32" s="243"/>
      <c r="F32" s="243"/>
      <c r="G32" s="243"/>
      <c r="H32" s="243"/>
      <c r="I32" s="243"/>
      <c r="J32" s="243"/>
      <c r="K32" s="239"/>
    </row>
    <row r="33" spans="2:11" s="1" customFormat="1" ht="15" customHeight="1">
      <c r="B33" s="242"/>
      <c r="C33" s="243"/>
      <c r="D33" s="365" t="s">
        <v>1001</v>
      </c>
      <c r="E33" s="365"/>
      <c r="F33" s="365"/>
      <c r="G33" s="365"/>
      <c r="H33" s="365"/>
      <c r="I33" s="365"/>
      <c r="J33" s="365"/>
      <c r="K33" s="239"/>
    </row>
    <row r="34" spans="2:11" s="1" customFormat="1" ht="15" customHeight="1">
      <c r="B34" s="242"/>
      <c r="C34" s="243"/>
      <c r="D34" s="365" t="s">
        <v>1002</v>
      </c>
      <c r="E34" s="365"/>
      <c r="F34" s="365"/>
      <c r="G34" s="365"/>
      <c r="H34" s="365"/>
      <c r="I34" s="365"/>
      <c r="J34" s="365"/>
      <c r="K34" s="239"/>
    </row>
    <row r="35" spans="2:11" s="1" customFormat="1" ht="15" customHeight="1">
      <c r="B35" s="242"/>
      <c r="C35" s="243"/>
      <c r="D35" s="365" t="s">
        <v>1003</v>
      </c>
      <c r="E35" s="365"/>
      <c r="F35" s="365"/>
      <c r="G35" s="365"/>
      <c r="H35" s="365"/>
      <c r="I35" s="365"/>
      <c r="J35" s="365"/>
      <c r="K35" s="239"/>
    </row>
    <row r="36" spans="2:11" s="1" customFormat="1" ht="15" customHeight="1">
      <c r="B36" s="242"/>
      <c r="C36" s="243"/>
      <c r="D36" s="241"/>
      <c r="E36" s="244" t="s">
        <v>111</v>
      </c>
      <c r="F36" s="241"/>
      <c r="G36" s="365" t="s">
        <v>1004</v>
      </c>
      <c r="H36" s="365"/>
      <c r="I36" s="365"/>
      <c r="J36" s="365"/>
      <c r="K36" s="239"/>
    </row>
    <row r="37" spans="2:11" s="1" customFormat="1" ht="30.75" customHeight="1">
      <c r="B37" s="242"/>
      <c r="C37" s="243"/>
      <c r="D37" s="241"/>
      <c r="E37" s="244" t="s">
        <v>1005</v>
      </c>
      <c r="F37" s="241"/>
      <c r="G37" s="365" t="s">
        <v>1006</v>
      </c>
      <c r="H37" s="365"/>
      <c r="I37" s="365"/>
      <c r="J37" s="365"/>
      <c r="K37" s="239"/>
    </row>
    <row r="38" spans="2:11" s="1" customFormat="1" ht="15" customHeight="1">
      <c r="B38" s="242"/>
      <c r="C38" s="243"/>
      <c r="D38" s="241"/>
      <c r="E38" s="244" t="s">
        <v>53</v>
      </c>
      <c r="F38" s="241"/>
      <c r="G38" s="365" t="s">
        <v>1007</v>
      </c>
      <c r="H38" s="365"/>
      <c r="I38" s="365"/>
      <c r="J38" s="365"/>
      <c r="K38" s="239"/>
    </row>
    <row r="39" spans="2:11" s="1" customFormat="1" ht="15" customHeight="1">
      <c r="B39" s="242"/>
      <c r="C39" s="243"/>
      <c r="D39" s="241"/>
      <c r="E39" s="244" t="s">
        <v>54</v>
      </c>
      <c r="F39" s="241"/>
      <c r="G39" s="365" t="s">
        <v>1008</v>
      </c>
      <c r="H39" s="365"/>
      <c r="I39" s="365"/>
      <c r="J39" s="365"/>
      <c r="K39" s="239"/>
    </row>
    <row r="40" spans="2:11" s="1" customFormat="1" ht="15" customHeight="1">
      <c r="B40" s="242"/>
      <c r="C40" s="243"/>
      <c r="D40" s="241"/>
      <c r="E40" s="244" t="s">
        <v>112</v>
      </c>
      <c r="F40" s="241"/>
      <c r="G40" s="365" t="s">
        <v>1009</v>
      </c>
      <c r="H40" s="365"/>
      <c r="I40" s="365"/>
      <c r="J40" s="365"/>
      <c r="K40" s="239"/>
    </row>
    <row r="41" spans="2:11" s="1" customFormat="1" ht="15" customHeight="1">
      <c r="B41" s="242"/>
      <c r="C41" s="243"/>
      <c r="D41" s="241"/>
      <c r="E41" s="244" t="s">
        <v>113</v>
      </c>
      <c r="F41" s="241"/>
      <c r="G41" s="365" t="s">
        <v>1010</v>
      </c>
      <c r="H41" s="365"/>
      <c r="I41" s="365"/>
      <c r="J41" s="365"/>
      <c r="K41" s="239"/>
    </row>
    <row r="42" spans="2:11" s="1" customFormat="1" ht="15" customHeight="1">
      <c r="B42" s="242"/>
      <c r="C42" s="243"/>
      <c r="D42" s="241"/>
      <c r="E42" s="244" t="s">
        <v>1011</v>
      </c>
      <c r="F42" s="241"/>
      <c r="G42" s="365" t="s">
        <v>1012</v>
      </c>
      <c r="H42" s="365"/>
      <c r="I42" s="365"/>
      <c r="J42" s="365"/>
      <c r="K42" s="239"/>
    </row>
    <row r="43" spans="2:11" s="1" customFormat="1" ht="15" customHeight="1">
      <c r="B43" s="242"/>
      <c r="C43" s="243"/>
      <c r="D43" s="241"/>
      <c r="E43" s="244"/>
      <c r="F43" s="241"/>
      <c r="G43" s="365" t="s">
        <v>1013</v>
      </c>
      <c r="H43" s="365"/>
      <c r="I43" s="365"/>
      <c r="J43" s="365"/>
      <c r="K43" s="239"/>
    </row>
    <row r="44" spans="2:11" s="1" customFormat="1" ht="15" customHeight="1">
      <c r="B44" s="242"/>
      <c r="C44" s="243"/>
      <c r="D44" s="241"/>
      <c r="E44" s="244" t="s">
        <v>1014</v>
      </c>
      <c r="F44" s="241"/>
      <c r="G44" s="365" t="s">
        <v>1015</v>
      </c>
      <c r="H44" s="365"/>
      <c r="I44" s="365"/>
      <c r="J44" s="365"/>
      <c r="K44" s="239"/>
    </row>
    <row r="45" spans="2:11" s="1" customFormat="1" ht="15" customHeight="1">
      <c r="B45" s="242"/>
      <c r="C45" s="243"/>
      <c r="D45" s="241"/>
      <c r="E45" s="244" t="s">
        <v>115</v>
      </c>
      <c r="F45" s="241"/>
      <c r="G45" s="365" t="s">
        <v>1016</v>
      </c>
      <c r="H45" s="365"/>
      <c r="I45" s="365"/>
      <c r="J45" s="365"/>
      <c r="K45" s="239"/>
    </row>
    <row r="46" spans="2:11" s="1" customFormat="1" ht="12.75" customHeight="1">
      <c r="B46" s="242"/>
      <c r="C46" s="243"/>
      <c r="D46" s="241"/>
      <c r="E46" s="241"/>
      <c r="F46" s="241"/>
      <c r="G46" s="241"/>
      <c r="H46" s="241"/>
      <c r="I46" s="241"/>
      <c r="J46" s="241"/>
      <c r="K46" s="239"/>
    </row>
    <row r="47" spans="2:11" s="1" customFormat="1" ht="15" customHeight="1">
      <c r="B47" s="242"/>
      <c r="C47" s="243"/>
      <c r="D47" s="365" t="s">
        <v>1017</v>
      </c>
      <c r="E47" s="365"/>
      <c r="F47" s="365"/>
      <c r="G47" s="365"/>
      <c r="H47" s="365"/>
      <c r="I47" s="365"/>
      <c r="J47" s="365"/>
      <c r="K47" s="239"/>
    </row>
    <row r="48" spans="2:11" s="1" customFormat="1" ht="15" customHeight="1">
      <c r="B48" s="242"/>
      <c r="C48" s="243"/>
      <c r="D48" s="243"/>
      <c r="E48" s="365" t="s">
        <v>1018</v>
      </c>
      <c r="F48" s="365"/>
      <c r="G48" s="365"/>
      <c r="H48" s="365"/>
      <c r="I48" s="365"/>
      <c r="J48" s="365"/>
      <c r="K48" s="239"/>
    </row>
    <row r="49" spans="2:11" s="1" customFormat="1" ht="15" customHeight="1">
      <c r="B49" s="242"/>
      <c r="C49" s="243"/>
      <c r="D49" s="243"/>
      <c r="E49" s="365" t="s">
        <v>1019</v>
      </c>
      <c r="F49" s="365"/>
      <c r="G49" s="365"/>
      <c r="H49" s="365"/>
      <c r="I49" s="365"/>
      <c r="J49" s="365"/>
      <c r="K49" s="239"/>
    </row>
    <row r="50" spans="2:11" s="1" customFormat="1" ht="15" customHeight="1">
      <c r="B50" s="242"/>
      <c r="C50" s="243"/>
      <c r="D50" s="243"/>
      <c r="E50" s="365" t="s">
        <v>1020</v>
      </c>
      <c r="F50" s="365"/>
      <c r="G50" s="365"/>
      <c r="H50" s="365"/>
      <c r="I50" s="365"/>
      <c r="J50" s="365"/>
      <c r="K50" s="239"/>
    </row>
    <row r="51" spans="2:11" s="1" customFormat="1" ht="15" customHeight="1">
      <c r="B51" s="242"/>
      <c r="C51" s="243"/>
      <c r="D51" s="365" t="s">
        <v>1021</v>
      </c>
      <c r="E51" s="365"/>
      <c r="F51" s="365"/>
      <c r="G51" s="365"/>
      <c r="H51" s="365"/>
      <c r="I51" s="365"/>
      <c r="J51" s="365"/>
      <c r="K51" s="239"/>
    </row>
    <row r="52" spans="2:11" s="1" customFormat="1" ht="25.5" customHeight="1">
      <c r="B52" s="238"/>
      <c r="C52" s="367" t="s">
        <v>1022</v>
      </c>
      <c r="D52" s="367"/>
      <c r="E52" s="367"/>
      <c r="F52" s="367"/>
      <c r="G52" s="367"/>
      <c r="H52" s="367"/>
      <c r="I52" s="367"/>
      <c r="J52" s="367"/>
      <c r="K52" s="239"/>
    </row>
    <row r="53" spans="2:11" s="1" customFormat="1" ht="5.25" customHeight="1">
      <c r="B53" s="238"/>
      <c r="C53" s="240"/>
      <c r="D53" s="240"/>
      <c r="E53" s="240"/>
      <c r="F53" s="240"/>
      <c r="G53" s="240"/>
      <c r="H53" s="240"/>
      <c r="I53" s="240"/>
      <c r="J53" s="240"/>
      <c r="K53" s="239"/>
    </row>
    <row r="54" spans="2:11" s="1" customFormat="1" ht="15" customHeight="1">
      <c r="B54" s="238"/>
      <c r="C54" s="365" t="s">
        <v>1023</v>
      </c>
      <c r="D54" s="365"/>
      <c r="E54" s="365"/>
      <c r="F54" s="365"/>
      <c r="G54" s="365"/>
      <c r="H54" s="365"/>
      <c r="I54" s="365"/>
      <c r="J54" s="365"/>
      <c r="K54" s="239"/>
    </row>
    <row r="55" spans="2:11" s="1" customFormat="1" ht="15" customHeight="1">
      <c r="B55" s="238"/>
      <c r="C55" s="365" t="s">
        <v>1024</v>
      </c>
      <c r="D55" s="365"/>
      <c r="E55" s="365"/>
      <c r="F55" s="365"/>
      <c r="G55" s="365"/>
      <c r="H55" s="365"/>
      <c r="I55" s="365"/>
      <c r="J55" s="365"/>
      <c r="K55" s="239"/>
    </row>
    <row r="56" spans="2:11" s="1" customFormat="1" ht="12.75" customHeight="1">
      <c r="B56" s="238"/>
      <c r="C56" s="241"/>
      <c r="D56" s="241"/>
      <c r="E56" s="241"/>
      <c r="F56" s="241"/>
      <c r="G56" s="241"/>
      <c r="H56" s="241"/>
      <c r="I56" s="241"/>
      <c r="J56" s="241"/>
      <c r="K56" s="239"/>
    </row>
    <row r="57" spans="2:11" s="1" customFormat="1" ht="15" customHeight="1">
      <c r="B57" s="238"/>
      <c r="C57" s="365" t="s">
        <v>1025</v>
      </c>
      <c r="D57" s="365"/>
      <c r="E57" s="365"/>
      <c r="F57" s="365"/>
      <c r="G57" s="365"/>
      <c r="H57" s="365"/>
      <c r="I57" s="365"/>
      <c r="J57" s="365"/>
      <c r="K57" s="239"/>
    </row>
    <row r="58" spans="2:11" s="1" customFormat="1" ht="15" customHeight="1">
      <c r="B58" s="238"/>
      <c r="C58" s="243"/>
      <c r="D58" s="365" t="s">
        <v>1026</v>
      </c>
      <c r="E58" s="365"/>
      <c r="F58" s="365"/>
      <c r="G58" s="365"/>
      <c r="H58" s="365"/>
      <c r="I58" s="365"/>
      <c r="J58" s="365"/>
      <c r="K58" s="239"/>
    </row>
    <row r="59" spans="2:11" s="1" customFormat="1" ht="15" customHeight="1">
      <c r="B59" s="238"/>
      <c r="C59" s="243"/>
      <c r="D59" s="365" t="s">
        <v>1027</v>
      </c>
      <c r="E59" s="365"/>
      <c r="F59" s="365"/>
      <c r="G59" s="365"/>
      <c r="H59" s="365"/>
      <c r="I59" s="365"/>
      <c r="J59" s="365"/>
      <c r="K59" s="239"/>
    </row>
    <row r="60" spans="2:11" s="1" customFormat="1" ht="15" customHeight="1">
      <c r="B60" s="238"/>
      <c r="C60" s="243"/>
      <c r="D60" s="365" t="s">
        <v>1028</v>
      </c>
      <c r="E60" s="365"/>
      <c r="F60" s="365"/>
      <c r="G60" s="365"/>
      <c r="H60" s="365"/>
      <c r="I60" s="365"/>
      <c r="J60" s="365"/>
      <c r="K60" s="239"/>
    </row>
    <row r="61" spans="2:11" s="1" customFormat="1" ht="15" customHeight="1">
      <c r="B61" s="238"/>
      <c r="C61" s="243"/>
      <c r="D61" s="365" t="s">
        <v>1029</v>
      </c>
      <c r="E61" s="365"/>
      <c r="F61" s="365"/>
      <c r="G61" s="365"/>
      <c r="H61" s="365"/>
      <c r="I61" s="365"/>
      <c r="J61" s="365"/>
      <c r="K61" s="239"/>
    </row>
    <row r="62" spans="2:11" s="1" customFormat="1" ht="15" customHeight="1">
      <c r="B62" s="238"/>
      <c r="C62" s="243"/>
      <c r="D62" s="366" t="s">
        <v>1030</v>
      </c>
      <c r="E62" s="366"/>
      <c r="F62" s="366"/>
      <c r="G62" s="366"/>
      <c r="H62" s="366"/>
      <c r="I62" s="366"/>
      <c r="J62" s="366"/>
      <c r="K62" s="239"/>
    </row>
    <row r="63" spans="2:11" s="1" customFormat="1" ht="15" customHeight="1">
      <c r="B63" s="238"/>
      <c r="C63" s="243"/>
      <c r="D63" s="365" t="s">
        <v>1031</v>
      </c>
      <c r="E63" s="365"/>
      <c r="F63" s="365"/>
      <c r="G63" s="365"/>
      <c r="H63" s="365"/>
      <c r="I63" s="365"/>
      <c r="J63" s="365"/>
      <c r="K63" s="239"/>
    </row>
    <row r="64" spans="2:11" s="1" customFormat="1" ht="12.75" customHeight="1">
      <c r="B64" s="238"/>
      <c r="C64" s="243"/>
      <c r="D64" s="243"/>
      <c r="E64" s="246"/>
      <c r="F64" s="243"/>
      <c r="G64" s="243"/>
      <c r="H64" s="243"/>
      <c r="I64" s="243"/>
      <c r="J64" s="243"/>
      <c r="K64" s="239"/>
    </row>
    <row r="65" spans="2:11" s="1" customFormat="1" ht="15" customHeight="1">
      <c r="B65" s="238"/>
      <c r="C65" s="243"/>
      <c r="D65" s="365" t="s">
        <v>1032</v>
      </c>
      <c r="E65" s="365"/>
      <c r="F65" s="365"/>
      <c r="G65" s="365"/>
      <c r="H65" s="365"/>
      <c r="I65" s="365"/>
      <c r="J65" s="365"/>
      <c r="K65" s="239"/>
    </row>
    <row r="66" spans="2:11" s="1" customFormat="1" ht="15" customHeight="1">
      <c r="B66" s="238"/>
      <c r="C66" s="243"/>
      <c r="D66" s="366" t="s">
        <v>1033</v>
      </c>
      <c r="E66" s="366"/>
      <c r="F66" s="366"/>
      <c r="G66" s="366"/>
      <c r="H66" s="366"/>
      <c r="I66" s="366"/>
      <c r="J66" s="366"/>
      <c r="K66" s="239"/>
    </row>
    <row r="67" spans="2:11" s="1" customFormat="1" ht="15" customHeight="1">
      <c r="B67" s="238"/>
      <c r="C67" s="243"/>
      <c r="D67" s="365" t="s">
        <v>1034</v>
      </c>
      <c r="E67" s="365"/>
      <c r="F67" s="365"/>
      <c r="G67" s="365"/>
      <c r="H67" s="365"/>
      <c r="I67" s="365"/>
      <c r="J67" s="365"/>
      <c r="K67" s="239"/>
    </row>
    <row r="68" spans="2:11" s="1" customFormat="1" ht="15" customHeight="1">
      <c r="B68" s="238"/>
      <c r="C68" s="243"/>
      <c r="D68" s="365" t="s">
        <v>1035</v>
      </c>
      <c r="E68" s="365"/>
      <c r="F68" s="365"/>
      <c r="G68" s="365"/>
      <c r="H68" s="365"/>
      <c r="I68" s="365"/>
      <c r="J68" s="365"/>
      <c r="K68" s="239"/>
    </row>
    <row r="69" spans="2:11" s="1" customFormat="1" ht="15" customHeight="1">
      <c r="B69" s="238"/>
      <c r="C69" s="243"/>
      <c r="D69" s="365" t="s">
        <v>1036</v>
      </c>
      <c r="E69" s="365"/>
      <c r="F69" s="365"/>
      <c r="G69" s="365"/>
      <c r="H69" s="365"/>
      <c r="I69" s="365"/>
      <c r="J69" s="365"/>
      <c r="K69" s="239"/>
    </row>
    <row r="70" spans="2:11" s="1" customFormat="1" ht="15" customHeight="1">
      <c r="B70" s="238"/>
      <c r="C70" s="243"/>
      <c r="D70" s="365" t="s">
        <v>1037</v>
      </c>
      <c r="E70" s="365"/>
      <c r="F70" s="365"/>
      <c r="G70" s="365"/>
      <c r="H70" s="365"/>
      <c r="I70" s="365"/>
      <c r="J70" s="365"/>
      <c r="K70" s="239"/>
    </row>
    <row r="71" spans="2:11" s="1" customFormat="1" ht="12.75" customHeight="1">
      <c r="B71" s="247"/>
      <c r="C71" s="248"/>
      <c r="D71" s="248"/>
      <c r="E71" s="248"/>
      <c r="F71" s="248"/>
      <c r="G71" s="248"/>
      <c r="H71" s="248"/>
      <c r="I71" s="248"/>
      <c r="J71" s="248"/>
      <c r="K71" s="249"/>
    </row>
    <row r="72" spans="2:11" s="1" customFormat="1" ht="18.75" customHeight="1">
      <c r="B72" s="250"/>
      <c r="C72" s="250"/>
      <c r="D72" s="250"/>
      <c r="E72" s="250"/>
      <c r="F72" s="250"/>
      <c r="G72" s="250"/>
      <c r="H72" s="250"/>
      <c r="I72" s="250"/>
      <c r="J72" s="250"/>
      <c r="K72" s="251"/>
    </row>
    <row r="73" spans="2:11" s="1" customFormat="1" ht="18.75" customHeight="1">
      <c r="B73" s="251"/>
      <c r="C73" s="251"/>
      <c r="D73" s="251"/>
      <c r="E73" s="251"/>
      <c r="F73" s="251"/>
      <c r="G73" s="251"/>
      <c r="H73" s="251"/>
      <c r="I73" s="251"/>
      <c r="J73" s="251"/>
      <c r="K73" s="251"/>
    </row>
    <row r="74" spans="2:11" s="1" customFormat="1" ht="7.5" customHeight="1">
      <c r="B74" s="252"/>
      <c r="C74" s="253"/>
      <c r="D74" s="253"/>
      <c r="E74" s="253"/>
      <c r="F74" s="253"/>
      <c r="G74" s="253"/>
      <c r="H74" s="253"/>
      <c r="I74" s="253"/>
      <c r="J74" s="253"/>
      <c r="K74" s="254"/>
    </row>
    <row r="75" spans="2:11" s="1" customFormat="1" ht="45" customHeight="1">
      <c r="B75" s="255"/>
      <c r="C75" s="364" t="s">
        <v>1038</v>
      </c>
      <c r="D75" s="364"/>
      <c r="E75" s="364"/>
      <c r="F75" s="364"/>
      <c r="G75" s="364"/>
      <c r="H75" s="364"/>
      <c r="I75" s="364"/>
      <c r="J75" s="364"/>
      <c r="K75" s="256"/>
    </row>
    <row r="76" spans="2:11" s="1" customFormat="1" ht="17.25" customHeight="1">
      <c r="B76" s="255"/>
      <c r="C76" s="257" t="s">
        <v>1039</v>
      </c>
      <c r="D76" s="257"/>
      <c r="E76" s="257"/>
      <c r="F76" s="257" t="s">
        <v>1040</v>
      </c>
      <c r="G76" s="258"/>
      <c r="H76" s="257" t="s">
        <v>54</v>
      </c>
      <c r="I76" s="257" t="s">
        <v>57</v>
      </c>
      <c r="J76" s="257" t="s">
        <v>1041</v>
      </c>
      <c r="K76" s="256"/>
    </row>
    <row r="77" spans="2:11" s="1" customFormat="1" ht="17.25" customHeight="1">
      <c r="B77" s="255"/>
      <c r="C77" s="259" t="s">
        <v>1042</v>
      </c>
      <c r="D77" s="259"/>
      <c r="E77" s="259"/>
      <c r="F77" s="260" t="s">
        <v>1043</v>
      </c>
      <c r="G77" s="261"/>
      <c r="H77" s="259"/>
      <c r="I77" s="259"/>
      <c r="J77" s="259" t="s">
        <v>1044</v>
      </c>
      <c r="K77" s="256"/>
    </row>
    <row r="78" spans="2:11" s="1" customFormat="1" ht="5.25" customHeight="1">
      <c r="B78" s="255"/>
      <c r="C78" s="262"/>
      <c r="D78" s="262"/>
      <c r="E78" s="262"/>
      <c r="F78" s="262"/>
      <c r="G78" s="263"/>
      <c r="H78" s="262"/>
      <c r="I78" s="262"/>
      <c r="J78" s="262"/>
      <c r="K78" s="256"/>
    </row>
    <row r="79" spans="2:11" s="1" customFormat="1" ht="15" customHeight="1">
      <c r="B79" s="255"/>
      <c r="C79" s="244" t="s">
        <v>53</v>
      </c>
      <c r="D79" s="262"/>
      <c r="E79" s="262"/>
      <c r="F79" s="264" t="s">
        <v>1045</v>
      </c>
      <c r="G79" s="263"/>
      <c r="H79" s="244" t="s">
        <v>1046</v>
      </c>
      <c r="I79" s="244" t="s">
        <v>1047</v>
      </c>
      <c r="J79" s="244">
        <v>20</v>
      </c>
      <c r="K79" s="256"/>
    </row>
    <row r="80" spans="2:11" s="1" customFormat="1" ht="15" customHeight="1">
      <c r="B80" s="255"/>
      <c r="C80" s="244" t="s">
        <v>1048</v>
      </c>
      <c r="D80" s="244"/>
      <c r="E80" s="244"/>
      <c r="F80" s="264" t="s">
        <v>1045</v>
      </c>
      <c r="G80" s="263"/>
      <c r="H80" s="244" t="s">
        <v>1049</v>
      </c>
      <c r="I80" s="244" t="s">
        <v>1047</v>
      </c>
      <c r="J80" s="244">
        <v>120</v>
      </c>
      <c r="K80" s="256"/>
    </row>
    <row r="81" spans="2:11" s="1" customFormat="1" ht="15" customHeight="1">
      <c r="B81" s="265"/>
      <c r="C81" s="244" t="s">
        <v>1050</v>
      </c>
      <c r="D81" s="244"/>
      <c r="E81" s="244"/>
      <c r="F81" s="264" t="s">
        <v>1051</v>
      </c>
      <c r="G81" s="263"/>
      <c r="H81" s="244" t="s">
        <v>1052</v>
      </c>
      <c r="I81" s="244" t="s">
        <v>1047</v>
      </c>
      <c r="J81" s="244">
        <v>50</v>
      </c>
      <c r="K81" s="256"/>
    </row>
    <row r="82" spans="2:11" s="1" customFormat="1" ht="15" customHeight="1">
      <c r="B82" s="265"/>
      <c r="C82" s="244" t="s">
        <v>1053</v>
      </c>
      <c r="D82" s="244"/>
      <c r="E82" s="244"/>
      <c r="F82" s="264" t="s">
        <v>1045</v>
      </c>
      <c r="G82" s="263"/>
      <c r="H82" s="244" t="s">
        <v>1054</v>
      </c>
      <c r="I82" s="244" t="s">
        <v>1055</v>
      </c>
      <c r="J82" s="244"/>
      <c r="K82" s="256"/>
    </row>
    <row r="83" spans="2:11" s="1" customFormat="1" ht="15" customHeight="1">
      <c r="B83" s="265"/>
      <c r="C83" s="266" t="s">
        <v>1056</v>
      </c>
      <c r="D83" s="266"/>
      <c r="E83" s="266"/>
      <c r="F83" s="267" t="s">
        <v>1051</v>
      </c>
      <c r="G83" s="266"/>
      <c r="H83" s="266" t="s">
        <v>1057</v>
      </c>
      <c r="I83" s="266" t="s">
        <v>1047</v>
      </c>
      <c r="J83" s="266">
        <v>15</v>
      </c>
      <c r="K83" s="256"/>
    </row>
    <row r="84" spans="2:11" s="1" customFormat="1" ht="15" customHeight="1">
      <c r="B84" s="265"/>
      <c r="C84" s="266" t="s">
        <v>1058</v>
      </c>
      <c r="D84" s="266"/>
      <c r="E84" s="266"/>
      <c r="F84" s="267" t="s">
        <v>1051</v>
      </c>
      <c r="G84" s="266"/>
      <c r="H84" s="266" t="s">
        <v>1059</v>
      </c>
      <c r="I84" s="266" t="s">
        <v>1047</v>
      </c>
      <c r="J84" s="266">
        <v>15</v>
      </c>
      <c r="K84" s="256"/>
    </row>
    <row r="85" spans="2:11" s="1" customFormat="1" ht="15" customHeight="1">
      <c r="B85" s="265"/>
      <c r="C85" s="266" t="s">
        <v>1060</v>
      </c>
      <c r="D85" s="266"/>
      <c r="E85" s="266"/>
      <c r="F85" s="267" t="s">
        <v>1051</v>
      </c>
      <c r="G85" s="266"/>
      <c r="H85" s="266" t="s">
        <v>1061</v>
      </c>
      <c r="I85" s="266" t="s">
        <v>1047</v>
      </c>
      <c r="J85" s="266">
        <v>20</v>
      </c>
      <c r="K85" s="256"/>
    </row>
    <row r="86" spans="2:11" s="1" customFormat="1" ht="15" customHeight="1">
      <c r="B86" s="265"/>
      <c r="C86" s="266" t="s">
        <v>1062</v>
      </c>
      <c r="D86" s="266"/>
      <c r="E86" s="266"/>
      <c r="F86" s="267" t="s">
        <v>1051</v>
      </c>
      <c r="G86" s="266"/>
      <c r="H86" s="266" t="s">
        <v>1063</v>
      </c>
      <c r="I86" s="266" t="s">
        <v>1047</v>
      </c>
      <c r="J86" s="266">
        <v>20</v>
      </c>
      <c r="K86" s="256"/>
    </row>
    <row r="87" spans="2:11" s="1" customFormat="1" ht="15" customHeight="1">
      <c r="B87" s="265"/>
      <c r="C87" s="244" t="s">
        <v>1064</v>
      </c>
      <c r="D87" s="244"/>
      <c r="E87" s="244"/>
      <c r="F87" s="264" t="s">
        <v>1051</v>
      </c>
      <c r="G87" s="263"/>
      <c r="H87" s="244" t="s">
        <v>1065</v>
      </c>
      <c r="I87" s="244" t="s">
        <v>1047</v>
      </c>
      <c r="J87" s="244">
        <v>50</v>
      </c>
      <c r="K87" s="256"/>
    </row>
    <row r="88" spans="2:11" s="1" customFormat="1" ht="15" customHeight="1">
      <c r="B88" s="265"/>
      <c r="C88" s="244" t="s">
        <v>1066</v>
      </c>
      <c r="D88" s="244"/>
      <c r="E88" s="244"/>
      <c r="F88" s="264" t="s">
        <v>1051</v>
      </c>
      <c r="G88" s="263"/>
      <c r="H88" s="244" t="s">
        <v>1067</v>
      </c>
      <c r="I88" s="244" t="s">
        <v>1047</v>
      </c>
      <c r="J88" s="244">
        <v>20</v>
      </c>
      <c r="K88" s="256"/>
    </row>
    <row r="89" spans="2:11" s="1" customFormat="1" ht="15" customHeight="1">
      <c r="B89" s="265"/>
      <c r="C89" s="244" t="s">
        <v>1068</v>
      </c>
      <c r="D89" s="244"/>
      <c r="E89" s="244"/>
      <c r="F89" s="264" t="s">
        <v>1051</v>
      </c>
      <c r="G89" s="263"/>
      <c r="H89" s="244" t="s">
        <v>1069</v>
      </c>
      <c r="I89" s="244" t="s">
        <v>1047</v>
      </c>
      <c r="J89" s="244">
        <v>20</v>
      </c>
      <c r="K89" s="256"/>
    </row>
    <row r="90" spans="2:11" s="1" customFormat="1" ht="15" customHeight="1">
      <c r="B90" s="265"/>
      <c r="C90" s="244" t="s">
        <v>1070</v>
      </c>
      <c r="D90" s="244"/>
      <c r="E90" s="244"/>
      <c r="F90" s="264" t="s">
        <v>1051</v>
      </c>
      <c r="G90" s="263"/>
      <c r="H90" s="244" t="s">
        <v>1071</v>
      </c>
      <c r="I90" s="244" t="s">
        <v>1047</v>
      </c>
      <c r="J90" s="244">
        <v>50</v>
      </c>
      <c r="K90" s="256"/>
    </row>
    <row r="91" spans="2:11" s="1" customFormat="1" ht="15" customHeight="1">
      <c r="B91" s="265"/>
      <c r="C91" s="244" t="s">
        <v>1072</v>
      </c>
      <c r="D91" s="244"/>
      <c r="E91" s="244"/>
      <c r="F91" s="264" t="s">
        <v>1051</v>
      </c>
      <c r="G91" s="263"/>
      <c r="H91" s="244" t="s">
        <v>1072</v>
      </c>
      <c r="I91" s="244" t="s">
        <v>1047</v>
      </c>
      <c r="J91" s="244">
        <v>50</v>
      </c>
      <c r="K91" s="256"/>
    </row>
    <row r="92" spans="2:11" s="1" customFormat="1" ht="15" customHeight="1">
      <c r="B92" s="265"/>
      <c r="C92" s="244" t="s">
        <v>1073</v>
      </c>
      <c r="D92" s="244"/>
      <c r="E92" s="244"/>
      <c r="F92" s="264" t="s">
        <v>1051</v>
      </c>
      <c r="G92" s="263"/>
      <c r="H92" s="244" t="s">
        <v>1074</v>
      </c>
      <c r="I92" s="244" t="s">
        <v>1047</v>
      </c>
      <c r="J92" s="244">
        <v>255</v>
      </c>
      <c r="K92" s="256"/>
    </row>
    <row r="93" spans="2:11" s="1" customFormat="1" ht="15" customHeight="1">
      <c r="B93" s="265"/>
      <c r="C93" s="244" t="s">
        <v>1075</v>
      </c>
      <c r="D93" s="244"/>
      <c r="E93" s="244"/>
      <c r="F93" s="264" t="s">
        <v>1045</v>
      </c>
      <c r="G93" s="263"/>
      <c r="H93" s="244" t="s">
        <v>1076</v>
      </c>
      <c r="I93" s="244" t="s">
        <v>1077</v>
      </c>
      <c r="J93" s="244"/>
      <c r="K93" s="256"/>
    </row>
    <row r="94" spans="2:11" s="1" customFormat="1" ht="15" customHeight="1">
      <c r="B94" s="265"/>
      <c r="C94" s="244" t="s">
        <v>1078</v>
      </c>
      <c r="D94" s="244"/>
      <c r="E94" s="244"/>
      <c r="F94" s="264" t="s">
        <v>1045</v>
      </c>
      <c r="G94" s="263"/>
      <c r="H94" s="244" t="s">
        <v>1079</v>
      </c>
      <c r="I94" s="244" t="s">
        <v>1080</v>
      </c>
      <c r="J94" s="244"/>
      <c r="K94" s="256"/>
    </row>
    <row r="95" spans="2:11" s="1" customFormat="1" ht="15" customHeight="1">
      <c r="B95" s="265"/>
      <c r="C95" s="244" t="s">
        <v>1081</v>
      </c>
      <c r="D95" s="244"/>
      <c r="E95" s="244"/>
      <c r="F95" s="264" t="s">
        <v>1045</v>
      </c>
      <c r="G95" s="263"/>
      <c r="H95" s="244" t="s">
        <v>1081</v>
      </c>
      <c r="I95" s="244" t="s">
        <v>1080</v>
      </c>
      <c r="J95" s="244"/>
      <c r="K95" s="256"/>
    </row>
    <row r="96" spans="2:11" s="1" customFormat="1" ht="15" customHeight="1">
      <c r="B96" s="265"/>
      <c r="C96" s="244" t="s">
        <v>38</v>
      </c>
      <c r="D96" s="244"/>
      <c r="E96" s="244"/>
      <c r="F96" s="264" t="s">
        <v>1045</v>
      </c>
      <c r="G96" s="263"/>
      <c r="H96" s="244" t="s">
        <v>1082</v>
      </c>
      <c r="I96" s="244" t="s">
        <v>1080</v>
      </c>
      <c r="J96" s="244"/>
      <c r="K96" s="256"/>
    </row>
    <row r="97" spans="2:11" s="1" customFormat="1" ht="15" customHeight="1">
      <c r="B97" s="265"/>
      <c r="C97" s="244" t="s">
        <v>48</v>
      </c>
      <c r="D97" s="244"/>
      <c r="E97" s="244"/>
      <c r="F97" s="264" t="s">
        <v>1045</v>
      </c>
      <c r="G97" s="263"/>
      <c r="H97" s="244" t="s">
        <v>1083</v>
      </c>
      <c r="I97" s="244" t="s">
        <v>1080</v>
      </c>
      <c r="J97" s="244"/>
      <c r="K97" s="256"/>
    </row>
    <row r="98" spans="2:11" s="1" customFormat="1" ht="15" customHeight="1">
      <c r="B98" s="268"/>
      <c r="C98" s="269"/>
      <c r="D98" s="269"/>
      <c r="E98" s="269"/>
      <c r="F98" s="269"/>
      <c r="G98" s="269"/>
      <c r="H98" s="269"/>
      <c r="I98" s="269"/>
      <c r="J98" s="269"/>
      <c r="K98" s="270"/>
    </row>
    <row r="99" spans="2:11" s="1" customFormat="1" ht="18.75" customHeight="1">
      <c r="B99" s="271"/>
      <c r="C99" s="272"/>
      <c r="D99" s="272"/>
      <c r="E99" s="272"/>
      <c r="F99" s="272"/>
      <c r="G99" s="272"/>
      <c r="H99" s="272"/>
      <c r="I99" s="272"/>
      <c r="J99" s="272"/>
      <c r="K99" s="271"/>
    </row>
    <row r="100" spans="2:11" s="1" customFormat="1" ht="18.75" customHeight="1">
      <c r="B100" s="251"/>
      <c r="C100" s="251"/>
      <c r="D100" s="251"/>
      <c r="E100" s="251"/>
      <c r="F100" s="251"/>
      <c r="G100" s="251"/>
      <c r="H100" s="251"/>
      <c r="I100" s="251"/>
      <c r="J100" s="251"/>
      <c r="K100" s="251"/>
    </row>
    <row r="101" spans="2:11" s="1" customFormat="1" ht="7.5" customHeight="1">
      <c r="B101" s="252"/>
      <c r="C101" s="253"/>
      <c r="D101" s="253"/>
      <c r="E101" s="253"/>
      <c r="F101" s="253"/>
      <c r="G101" s="253"/>
      <c r="H101" s="253"/>
      <c r="I101" s="253"/>
      <c r="J101" s="253"/>
      <c r="K101" s="254"/>
    </row>
    <row r="102" spans="2:11" s="1" customFormat="1" ht="45" customHeight="1">
      <c r="B102" s="255"/>
      <c r="C102" s="364" t="s">
        <v>1084</v>
      </c>
      <c r="D102" s="364"/>
      <c r="E102" s="364"/>
      <c r="F102" s="364"/>
      <c r="G102" s="364"/>
      <c r="H102" s="364"/>
      <c r="I102" s="364"/>
      <c r="J102" s="364"/>
      <c r="K102" s="256"/>
    </row>
    <row r="103" spans="2:11" s="1" customFormat="1" ht="17.25" customHeight="1">
      <c r="B103" s="255"/>
      <c r="C103" s="257" t="s">
        <v>1039</v>
      </c>
      <c r="D103" s="257"/>
      <c r="E103" s="257"/>
      <c r="F103" s="257" t="s">
        <v>1040</v>
      </c>
      <c r="G103" s="258"/>
      <c r="H103" s="257" t="s">
        <v>54</v>
      </c>
      <c r="I103" s="257" t="s">
        <v>57</v>
      </c>
      <c r="J103" s="257" t="s">
        <v>1041</v>
      </c>
      <c r="K103" s="256"/>
    </row>
    <row r="104" spans="2:11" s="1" customFormat="1" ht="17.25" customHeight="1">
      <c r="B104" s="255"/>
      <c r="C104" s="259" t="s">
        <v>1042</v>
      </c>
      <c r="D104" s="259"/>
      <c r="E104" s="259"/>
      <c r="F104" s="260" t="s">
        <v>1043</v>
      </c>
      <c r="G104" s="261"/>
      <c r="H104" s="259"/>
      <c r="I104" s="259"/>
      <c r="J104" s="259" t="s">
        <v>1044</v>
      </c>
      <c r="K104" s="256"/>
    </row>
    <row r="105" spans="2:11" s="1" customFormat="1" ht="5.25" customHeight="1">
      <c r="B105" s="255"/>
      <c r="C105" s="257"/>
      <c r="D105" s="257"/>
      <c r="E105" s="257"/>
      <c r="F105" s="257"/>
      <c r="G105" s="273"/>
      <c r="H105" s="257"/>
      <c r="I105" s="257"/>
      <c r="J105" s="257"/>
      <c r="K105" s="256"/>
    </row>
    <row r="106" spans="2:11" s="1" customFormat="1" ht="15" customHeight="1">
      <c r="B106" s="255"/>
      <c r="C106" s="244" t="s">
        <v>53</v>
      </c>
      <c r="D106" s="262"/>
      <c r="E106" s="262"/>
      <c r="F106" s="264" t="s">
        <v>1045</v>
      </c>
      <c r="G106" s="273"/>
      <c r="H106" s="244" t="s">
        <v>1085</v>
      </c>
      <c r="I106" s="244" t="s">
        <v>1047</v>
      </c>
      <c r="J106" s="244">
        <v>20</v>
      </c>
      <c r="K106" s="256"/>
    </row>
    <row r="107" spans="2:11" s="1" customFormat="1" ht="15" customHeight="1">
      <c r="B107" s="255"/>
      <c r="C107" s="244" t="s">
        <v>1048</v>
      </c>
      <c r="D107" s="244"/>
      <c r="E107" s="244"/>
      <c r="F107" s="264" t="s">
        <v>1045</v>
      </c>
      <c r="G107" s="244"/>
      <c r="H107" s="244" t="s">
        <v>1085</v>
      </c>
      <c r="I107" s="244" t="s">
        <v>1047</v>
      </c>
      <c r="J107" s="244">
        <v>120</v>
      </c>
      <c r="K107" s="256"/>
    </row>
    <row r="108" spans="2:11" s="1" customFormat="1" ht="15" customHeight="1">
      <c r="B108" s="265"/>
      <c r="C108" s="244" t="s">
        <v>1050</v>
      </c>
      <c r="D108" s="244"/>
      <c r="E108" s="244"/>
      <c r="F108" s="264" t="s">
        <v>1051</v>
      </c>
      <c r="G108" s="244"/>
      <c r="H108" s="244" t="s">
        <v>1085</v>
      </c>
      <c r="I108" s="244" t="s">
        <v>1047</v>
      </c>
      <c r="J108" s="244">
        <v>50</v>
      </c>
      <c r="K108" s="256"/>
    </row>
    <row r="109" spans="2:11" s="1" customFormat="1" ht="15" customHeight="1">
      <c r="B109" s="265"/>
      <c r="C109" s="244" t="s">
        <v>1053</v>
      </c>
      <c r="D109" s="244"/>
      <c r="E109" s="244"/>
      <c r="F109" s="264" t="s">
        <v>1045</v>
      </c>
      <c r="G109" s="244"/>
      <c r="H109" s="244" t="s">
        <v>1085</v>
      </c>
      <c r="I109" s="244" t="s">
        <v>1055</v>
      </c>
      <c r="J109" s="244"/>
      <c r="K109" s="256"/>
    </row>
    <row r="110" spans="2:11" s="1" customFormat="1" ht="15" customHeight="1">
      <c r="B110" s="265"/>
      <c r="C110" s="244" t="s">
        <v>1064</v>
      </c>
      <c r="D110" s="244"/>
      <c r="E110" s="244"/>
      <c r="F110" s="264" t="s">
        <v>1051</v>
      </c>
      <c r="G110" s="244"/>
      <c r="H110" s="244" t="s">
        <v>1085</v>
      </c>
      <c r="I110" s="244" t="s">
        <v>1047</v>
      </c>
      <c r="J110" s="244">
        <v>50</v>
      </c>
      <c r="K110" s="256"/>
    </row>
    <row r="111" spans="2:11" s="1" customFormat="1" ht="15" customHeight="1">
      <c r="B111" s="265"/>
      <c r="C111" s="244" t="s">
        <v>1072</v>
      </c>
      <c r="D111" s="244"/>
      <c r="E111" s="244"/>
      <c r="F111" s="264" t="s">
        <v>1051</v>
      </c>
      <c r="G111" s="244"/>
      <c r="H111" s="244" t="s">
        <v>1085</v>
      </c>
      <c r="I111" s="244" t="s">
        <v>1047</v>
      </c>
      <c r="J111" s="244">
        <v>50</v>
      </c>
      <c r="K111" s="256"/>
    </row>
    <row r="112" spans="2:11" s="1" customFormat="1" ht="15" customHeight="1">
      <c r="B112" s="265"/>
      <c r="C112" s="244" t="s">
        <v>1070</v>
      </c>
      <c r="D112" s="244"/>
      <c r="E112" s="244"/>
      <c r="F112" s="264" t="s">
        <v>1051</v>
      </c>
      <c r="G112" s="244"/>
      <c r="H112" s="244" t="s">
        <v>1085</v>
      </c>
      <c r="I112" s="244" t="s">
        <v>1047</v>
      </c>
      <c r="J112" s="244">
        <v>50</v>
      </c>
      <c r="K112" s="256"/>
    </row>
    <row r="113" spans="2:11" s="1" customFormat="1" ht="15" customHeight="1">
      <c r="B113" s="265"/>
      <c r="C113" s="244" t="s">
        <v>53</v>
      </c>
      <c r="D113" s="244"/>
      <c r="E113" s="244"/>
      <c r="F113" s="264" t="s">
        <v>1045</v>
      </c>
      <c r="G113" s="244"/>
      <c r="H113" s="244" t="s">
        <v>1086</v>
      </c>
      <c r="I113" s="244" t="s">
        <v>1047</v>
      </c>
      <c r="J113" s="244">
        <v>20</v>
      </c>
      <c r="K113" s="256"/>
    </row>
    <row r="114" spans="2:11" s="1" customFormat="1" ht="15" customHeight="1">
      <c r="B114" s="265"/>
      <c r="C114" s="244" t="s">
        <v>1087</v>
      </c>
      <c r="D114" s="244"/>
      <c r="E114" s="244"/>
      <c r="F114" s="264" t="s">
        <v>1045</v>
      </c>
      <c r="G114" s="244"/>
      <c r="H114" s="244" t="s">
        <v>1088</v>
      </c>
      <c r="I114" s="244" t="s">
        <v>1047</v>
      </c>
      <c r="J114" s="244">
        <v>120</v>
      </c>
      <c r="K114" s="256"/>
    </row>
    <row r="115" spans="2:11" s="1" customFormat="1" ht="15" customHeight="1">
      <c r="B115" s="265"/>
      <c r="C115" s="244" t="s">
        <v>38</v>
      </c>
      <c r="D115" s="244"/>
      <c r="E115" s="244"/>
      <c r="F115" s="264" t="s">
        <v>1045</v>
      </c>
      <c r="G115" s="244"/>
      <c r="H115" s="244" t="s">
        <v>1089</v>
      </c>
      <c r="I115" s="244" t="s">
        <v>1080</v>
      </c>
      <c r="J115" s="244"/>
      <c r="K115" s="256"/>
    </row>
    <row r="116" spans="2:11" s="1" customFormat="1" ht="15" customHeight="1">
      <c r="B116" s="265"/>
      <c r="C116" s="244" t="s">
        <v>48</v>
      </c>
      <c r="D116" s="244"/>
      <c r="E116" s="244"/>
      <c r="F116" s="264" t="s">
        <v>1045</v>
      </c>
      <c r="G116" s="244"/>
      <c r="H116" s="244" t="s">
        <v>1090</v>
      </c>
      <c r="I116" s="244" t="s">
        <v>1080</v>
      </c>
      <c r="J116" s="244"/>
      <c r="K116" s="256"/>
    </row>
    <row r="117" spans="2:11" s="1" customFormat="1" ht="15" customHeight="1">
      <c r="B117" s="265"/>
      <c r="C117" s="244" t="s">
        <v>57</v>
      </c>
      <c r="D117" s="244"/>
      <c r="E117" s="244"/>
      <c r="F117" s="264" t="s">
        <v>1045</v>
      </c>
      <c r="G117" s="244"/>
      <c r="H117" s="244" t="s">
        <v>1091</v>
      </c>
      <c r="I117" s="244" t="s">
        <v>1092</v>
      </c>
      <c r="J117" s="244"/>
      <c r="K117" s="256"/>
    </row>
    <row r="118" spans="2:11" s="1" customFormat="1" ht="15" customHeight="1">
      <c r="B118" s="268"/>
      <c r="C118" s="274"/>
      <c r="D118" s="274"/>
      <c r="E118" s="274"/>
      <c r="F118" s="274"/>
      <c r="G118" s="274"/>
      <c r="H118" s="274"/>
      <c r="I118" s="274"/>
      <c r="J118" s="274"/>
      <c r="K118" s="270"/>
    </row>
    <row r="119" spans="2:11" s="1" customFormat="1" ht="18.75" customHeight="1">
      <c r="B119" s="275"/>
      <c r="C119" s="241"/>
      <c r="D119" s="241"/>
      <c r="E119" s="241"/>
      <c r="F119" s="276"/>
      <c r="G119" s="241"/>
      <c r="H119" s="241"/>
      <c r="I119" s="241"/>
      <c r="J119" s="241"/>
      <c r="K119" s="275"/>
    </row>
    <row r="120" spans="2:11" s="1" customFormat="1" ht="18.75" customHeight="1">
      <c r="B120" s="251"/>
      <c r="C120" s="251"/>
      <c r="D120" s="251"/>
      <c r="E120" s="251"/>
      <c r="F120" s="251"/>
      <c r="G120" s="251"/>
      <c r="H120" s="251"/>
      <c r="I120" s="251"/>
      <c r="J120" s="251"/>
      <c r="K120" s="251"/>
    </row>
    <row r="121" spans="2:11" s="1" customFormat="1" ht="7.5" customHeight="1">
      <c r="B121" s="277"/>
      <c r="C121" s="278"/>
      <c r="D121" s="278"/>
      <c r="E121" s="278"/>
      <c r="F121" s="278"/>
      <c r="G121" s="278"/>
      <c r="H121" s="278"/>
      <c r="I121" s="278"/>
      <c r="J121" s="278"/>
      <c r="K121" s="279"/>
    </row>
    <row r="122" spans="2:11" s="1" customFormat="1" ht="45" customHeight="1">
      <c r="B122" s="280"/>
      <c r="C122" s="363" t="s">
        <v>1093</v>
      </c>
      <c r="D122" s="363"/>
      <c r="E122" s="363"/>
      <c r="F122" s="363"/>
      <c r="G122" s="363"/>
      <c r="H122" s="363"/>
      <c r="I122" s="363"/>
      <c r="J122" s="363"/>
      <c r="K122" s="281"/>
    </row>
    <row r="123" spans="2:11" s="1" customFormat="1" ht="17.25" customHeight="1">
      <c r="B123" s="282"/>
      <c r="C123" s="257" t="s">
        <v>1039</v>
      </c>
      <c r="D123" s="257"/>
      <c r="E123" s="257"/>
      <c r="F123" s="257" t="s">
        <v>1040</v>
      </c>
      <c r="G123" s="258"/>
      <c r="H123" s="257" t="s">
        <v>54</v>
      </c>
      <c r="I123" s="257" t="s">
        <v>57</v>
      </c>
      <c r="J123" s="257" t="s">
        <v>1041</v>
      </c>
      <c r="K123" s="283"/>
    </row>
    <row r="124" spans="2:11" s="1" customFormat="1" ht="17.25" customHeight="1">
      <c r="B124" s="282"/>
      <c r="C124" s="259" t="s">
        <v>1042</v>
      </c>
      <c r="D124" s="259"/>
      <c r="E124" s="259"/>
      <c r="F124" s="260" t="s">
        <v>1043</v>
      </c>
      <c r="G124" s="261"/>
      <c r="H124" s="259"/>
      <c r="I124" s="259"/>
      <c r="J124" s="259" t="s">
        <v>1044</v>
      </c>
      <c r="K124" s="283"/>
    </row>
    <row r="125" spans="2:11" s="1" customFormat="1" ht="5.25" customHeight="1">
      <c r="B125" s="284"/>
      <c r="C125" s="262"/>
      <c r="D125" s="262"/>
      <c r="E125" s="262"/>
      <c r="F125" s="262"/>
      <c r="G125" s="244"/>
      <c r="H125" s="262"/>
      <c r="I125" s="262"/>
      <c r="J125" s="262"/>
      <c r="K125" s="285"/>
    </row>
    <row r="126" spans="2:11" s="1" customFormat="1" ht="15" customHeight="1">
      <c r="B126" s="284"/>
      <c r="C126" s="244" t="s">
        <v>1048</v>
      </c>
      <c r="D126" s="262"/>
      <c r="E126" s="262"/>
      <c r="F126" s="264" t="s">
        <v>1045</v>
      </c>
      <c r="G126" s="244"/>
      <c r="H126" s="244" t="s">
        <v>1085</v>
      </c>
      <c r="I126" s="244" t="s">
        <v>1047</v>
      </c>
      <c r="J126" s="244">
        <v>120</v>
      </c>
      <c r="K126" s="286"/>
    </row>
    <row r="127" spans="2:11" s="1" customFormat="1" ht="15" customHeight="1">
      <c r="B127" s="284"/>
      <c r="C127" s="244" t="s">
        <v>1094</v>
      </c>
      <c r="D127" s="244"/>
      <c r="E127" s="244"/>
      <c r="F127" s="264" t="s">
        <v>1045</v>
      </c>
      <c r="G127" s="244"/>
      <c r="H127" s="244" t="s">
        <v>1095</v>
      </c>
      <c r="I127" s="244" t="s">
        <v>1047</v>
      </c>
      <c r="J127" s="244" t="s">
        <v>1096</v>
      </c>
      <c r="K127" s="286"/>
    </row>
    <row r="128" spans="2:11" s="1" customFormat="1" ht="15" customHeight="1">
      <c r="B128" s="284"/>
      <c r="C128" s="244" t="s">
        <v>993</v>
      </c>
      <c r="D128" s="244"/>
      <c r="E128" s="244"/>
      <c r="F128" s="264" t="s">
        <v>1045</v>
      </c>
      <c r="G128" s="244"/>
      <c r="H128" s="244" t="s">
        <v>1097</v>
      </c>
      <c r="I128" s="244" t="s">
        <v>1047</v>
      </c>
      <c r="J128" s="244" t="s">
        <v>1096</v>
      </c>
      <c r="K128" s="286"/>
    </row>
    <row r="129" spans="2:11" s="1" customFormat="1" ht="15" customHeight="1">
      <c r="B129" s="284"/>
      <c r="C129" s="244" t="s">
        <v>1056</v>
      </c>
      <c r="D129" s="244"/>
      <c r="E129" s="244"/>
      <c r="F129" s="264" t="s">
        <v>1051</v>
      </c>
      <c r="G129" s="244"/>
      <c r="H129" s="244" t="s">
        <v>1057</v>
      </c>
      <c r="I129" s="244" t="s">
        <v>1047</v>
      </c>
      <c r="J129" s="244">
        <v>15</v>
      </c>
      <c r="K129" s="286"/>
    </row>
    <row r="130" spans="2:11" s="1" customFormat="1" ht="15" customHeight="1">
      <c r="B130" s="284"/>
      <c r="C130" s="266" t="s">
        <v>1058</v>
      </c>
      <c r="D130" s="266"/>
      <c r="E130" s="266"/>
      <c r="F130" s="267" t="s">
        <v>1051</v>
      </c>
      <c r="G130" s="266"/>
      <c r="H130" s="266" t="s">
        <v>1059</v>
      </c>
      <c r="I130" s="266" t="s">
        <v>1047</v>
      </c>
      <c r="J130" s="266">
        <v>15</v>
      </c>
      <c r="K130" s="286"/>
    </row>
    <row r="131" spans="2:11" s="1" customFormat="1" ht="15" customHeight="1">
      <c r="B131" s="284"/>
      <c r="C131" s="266" t="s">
        <v>1060</v>
      </c>
      <c r="D131" s="266"/>
      <c r="E131" s="266"/>
      <c r="F131" s="267" t="s">
        <v>1051</v>
      </c>
      <c r="G131" s="266"/>
      <c r="H131" s="266" t="s">
        <v>1061</v>
      </c>
      <c r="I131" s="266" t="s">
        <v>1047</v>
      </c>
      <c r="J131" s="266">
        <v>20</v>
      </c>
      <c r="K131" s="286"/>
    </row>
    <row r="132" spans="2:11" s="1" customFormat="1" ht="15" customHeight="1">
      <c r="B132" s="284"/>
      <c r="C132" s="266" t="s">
        <v>1062</v>
      </c>
      <c r="D132" s="266"/>
      <c r="E132" s="266"/>
      <c r="F132" s="267" t="s">
        <v>1051</v>
      </c>
      <c r="G132" s="266"/>
      <c r="H132" s="266" t="s">
        <v>1063</v>
      </c>
      <c r="I132" s="266" t="s">
        <v>1047</v>
      </c>
      <c r="J132" s="266">
        <v>20</v>
      </c>
      <c r="K132" s="286"/>
    </row>
    <row r="133" spans="2:11" s="1" customFormat="1" ht="15" customHeight="1">
      <c r="B133" s="284"/>
      <c r="C133" s="244" t="s">
        <v>1050</v>
      </c>
      <c r="D133" s="244"/>
      <c r="E133" s="244"/>
      <c r="F133" s="264" t="s">
        <v>1051</v>
      </c>
      <c r="G133" s="244"/>
      <c r="H133" s="244" t="s">
        <v>1085</v>
      </c>
      <c r="I133" s="244" t="s">
        <v>1047</v>
      </c>
      <c r="J133" s="244">
        <v>50</v>
      </c>
      <c r="K133" s="286"/>
    </row>
    <row r="134" spans="2:11" s="1" customFormat="1" ht="15" customHeight="1">
      <c r="B134" s="284"/>
      <c r="C134" s="244" t="s">
        <v>1064</v>
      </c>
      <c r="D134" s="244"/>
      <c r="E134" s="244"/>
      <c r="F134" s="264" t="s">
        <v>1051</v>
      </c>
      <c r="G134" s="244"/>
      <c r="H134" s="244" t="s">
        <v>1085</v>
      </c>
      <c r="I134" s="244" t="s">
        <v>1047</v>
      </c>
      <c r="J134" s="244">
        <v>50</v>
      </c>
      <c r="K134" s="286"/>
    </row>
    <row r="135" spans="2:11" s="1" customFormat="1" ht="15" customHeight="1">
      <c r="B135" s="284"/>
      <c r="C135" s="244" t="s">
        <v>1070</v>
      </c>
      <c r="D135" s="244"/>
      <c r="E135" s="244"/>
      <c r="F135" s="264" t="s">
        <v>1051</v>
      </c>
      <c r="G135" s="244"/>
      <c r="H135" s="244" t="s">
        <v>1085</v>
      </c>
      <c r="I135" s="244" t="s">
        <v>1047</v>
      </c>
      <c r="J135" s="244">
        <v>50</v>
      </c>
      <c r="K135" s="286"/>
    </row>
    <row r="136" spans="2:11" s="1" customFormat="1" ht="15" customHeight="1">
      <c r="B136" s="284"/>
      <c r="C136" s="244" t="s">
        <v>1072</v>
      </c>
      <c r="D136" s="244"/>
      <c r="E136" s="244"/>
      <c r="F136" s="264" t="s">
        <v>1051</v>
      </c>
      <c r="G136" s="244"/>
      <c r="H136" s="244" t="s">
        <v>1085</v>
      </c>
      <c r="I136" s="244" t="s">
        <v>1047</v>
      </c>
      <c r="J136" s="244">
        <v>50</v>
      </c>
      <c r="K136" s="286"/>
    </row>
    <row r="137" spans="2:11" s="1" customFormat="1" ht="15" customHeight="1">
      <c r="B137" s="284"/>
      <c r="C137" s="244" t="s">
        <v>1073</v>
      </c>
      <c r="D137" s="244"/>
      <c r="E137" s="244"/>
      <c r="F137" s="264" t="s">
        <v>1051</v>
      </c>
      <c r="G137" s="244"/>
      <c r="H137" s="244" t="s">
        <v>1098</v>
      </c>
      <c r="I137" s="244" t="s">
        <v>1047</v>
      </c>
      <c r="J137" s="244">
        <v>255</v>
      </c>
      <c r="K137" s="286"/>
    </row>
    <row r="138" spans="2:11" s="1" customFormat="1" ht="15" customHeight="1">
      <c r="B138" s="284"/>
      <c r="C138" s="244" t="s">
        <v>1075</v>
      </c>
      <c r="D138" s="244"/>
      <c r="E138" s="244"/>
      <c r="F138" s="264" t="s">
        <v>1045</v>
      </c>
      <c r="G138" s="244"/>
      <c r="H138" s="244" t="s">
        <v>1099</v>
      </c>
      <c r="I138" s="244" t="s">
        <v>1077</v>
      </c>
      <c r="J138" s="244"/>
      <c r="K138" s="286"/>
    </row>
    <row r="139" spans="2:11" s="1" customFormat="1" ht="15" customHeight="1">
      <c r="B139" s="284"/>
      <c r="C139" s="244" t="s">
        <v>1078</v>
      </c>
      <c r="D139" s="244"/>
      <c r="E139" s="244"/>
      <c r="F139" s="264" t="s">
        <v>1045</v>
      </c>
      <c r="G139" s="244"/>
      <c r="H139" s="244" t="s">
        <v>1100</v>
      </c>
      <c r="I139" s="244" t="s">
        <v>1080</v>
      </c>
      <c r="J139" s="244"/>
      <c r="K139" s="286"/>
    </row>
    <row r="140" spans="2:11" s="1" customFormat="1" ht="15" customHeight="1">
      <c r="B140" s="284"/>
      <c r="C140" s="244" t="s">
        <v>1081</v>
      </c>
      <c r="D140" s="244"/>
      <c r="E140" s="244"/>
      <c r="F140" s="264" t="s">
        <v>1045</v>
      </c>
      <c r="G140" s="244"/>
      <c r="H140" s="244" t="s">
        <v>1081</v>
      </c>
      <c r="I140" s="244" t="s">
        <v>1080</v>
      </c>
      <c r="J140" s="244"/>
      <c r="K140" s="286"/>
    </row>
    <row r="141" spans="2:11" s="1" customFormat="1" ht="15" customHeight="1">
      <c r="B141" s="284"/>
      <c r="C141" s="244" t="s">
        <v>38</v>
      </c>
      <c r="D141" s="244"/>
      <c r="E141" s="244"/>
      <c r="F141" s="264" t="s">
        <v>1045</v>
      </c>
      <c r="G141" s="244"/>
      <c r="H141" s="244" t="s">
        <v>1101</v>
      </c>
      <c r="I141" s="244" t="s">
        <v>1080</v>
      </c>
      <c r="J141" s="244"/>
      <c r="K141" s="286"/>
    </row>
    <row r="142" spans="2:11" s="1" customFormat="1" ht="15" customHeight="1">
      <c r="B142" s="284"/>
      <c r="C142" s="244" t="s">
        <v>1102</v>
      </c>
      <c r="D142" s="244"/>
      <c r="E142" s="244"/>
      <c r="F142" s="264" t="s">
        <v>1045</v>
      </c>
      <c r="G142" s="244"/>
      <c r="H142" s="244" t="s">
        <v>1103</v>
      </c>
      <c r="I142" s="244" t="s">
        <v>1080</v>
      </c>
      <c r="J142" s="244"/>
      <c r="K142" s="286"/>
    </row>
    <row r="143" spans="2:11" s="1" customFormat="1" ht="15" customHeight="1">
      <c r="B143" s="287"/>
      <c r="C143" s="288"/>
      <c r="D143" s="288"/>
      <c r="E143" s="288"/>
      <c r="F143" s="288"/>
      <c r="G143" s="288"/>
      <c r="H143" s="288"/>
      <c r="I143" s="288"/>
      <c r="J143" s="288"/>
      <c r="K143" s="289"/>
    </row>
    <row r="144" spans="2:11" s="1" customFormat="1" ht="18.75" customHeight="1">
      <c r="B144" s="241"/>
      <c r="C144" s="241"/>
      <c r="D144" s="241"/>
      <c r="E144" s="241"/>
      <c r="F144" s="276"/>
      <c r="G144" s="241"/>
      <c r="H144" s="241"/>
      <c r="I144" s="241"/>
      <c r="J144" s="241"/>
      <c r="K144" s="241"/>
    </row>
    <row r="145" spans="2:11" s="1" customFormat="1" ht="18.75" customHeight="1">
      <c r="B145" s="251"/>
      <c r="C145" s="251"/>
      <c r="D145" s="251"/>
      <c r="E145" s="251"/>
      <c r="F145" s="251"/>
      <c r="G145" s="251"/>
      <c r="H145" s="251"/>
      <c r="I145" s="251"/>
      <c r="J145" s="251"/>
      <c r="K145" s="251"/>
    </row>
    <row r="146" spans="2:11" s="1" customFormat="1" ht="7.5" customHeight="1">
      <c r="B146" s="252"/>
      <c r="C146" s="253"/>
      <c r="D146" s="253"/>
      <c r="E146" s="253"/>
      <c r="F146" s="253"/>
      <c r="G146" s="253"/>
      <c r="H146" s="253"/>
      <c r="I146" s="253"/>
      <c r="J146" s="253"/>
      <c r="K146" s="254"/>
    </row>
    <row r="147" spans="2:11" s="1" customFormat="1" ht="45" customHeight="1">
      <c r="B147" s="255"/>
      <c r="C147" s="364" t="s">
        <v>1104</v>
      </c>
      <c r="D147" s="364"/>
      <c r="E147" s="364"/>
      <c r="F147" s="364"/>
      <c r="G147" s="364"/>
      <c r="H147" s="364"/>
      <c r="I147" s="364"/>
      <c r="J147" s="364"/>
      <c r="K147" s="256"/>
    </row>
    <row r="148" spans="2:11" s="1" customFormat="1" ht="17.25" customHeight="1">
      <c r="B148" s="255"/>
      <c r="C148" s="257" t="s">
        <v>1039</v>
      </c>
      <c r="D148" s="257"/>
      <c r="E148" s="257"/>
      <c r="F148" s="257" t="s">
        <v>1040</v>
      </c>
      <c r="G148" s="258"/>
      <c r="H148" s="257" t="s">
        <v>54</v>
      </c>
      <c r="I148" s="257" t="s">
        <v>57</v>
      </c>
      <c r="J148" s="257" t="s">
        <v>1041</v>
      </c>
      <c r="K148" s="256"/>
    </row>
    <row r="149" spans="2:11" s="1" customFormat="1" ht="17.25" customHeight="1">
      <c r="B149" s="255"/>
      <c r="C149" s="259" t="s">
        <v>1042</v>
      </c>
      <c r="D149" s="259"/>
      <c r="E149" s="259"/>
      <c r="F149" s="260" t="s">
        <v>1043</v>
      </c>
      <c r="G149" s="261"/>
      <c r="H149" s="259"/>
      <c r="I149" s="259"/>
      <c r="J149" s="259" t="s">
        <v>1044</v>
      </c>
      <c r="K149" s="256"/>
    </row>
    <row r="150" spans="2:11" s="1" customFormat="1" ht="5.25" customHeight="1">
      <c r="B150" s="265"/>
      <c r="C150" s="262"/>
      <c r="D150" s="262"/>
      <c r="E150" s="262"/>
      <c r="F150" s="262"/>
      <c r="G150" s="263"/>
      <c r="H150" s="262"/>
      <c r="I150" s="262"/>
      <c r="J150" s="262"/>
      <c r="K150" s="286"/>
    </row>
    <row r="151" spans="2:11" s="1" customFormat="1" ht="15" customHeight="1">
      <c r="B151" s="265"/>
      <c r="C151" s="290" t="s">
        <v>1048</v>
      </c>
      <c r="D151" s="244"/>
      <c r="E151" s="244"/>
      <c r="F151" s="291" t="s">
        <v>1045</v>
      </c>
      <c r="G151" s="244"/>
      <c r="H151" s="290" t="s">
        <v>1085</v>
      </c>
      <c r="I151" s="290" t="s">
        <v>1047</v>
      </c>
      <c r="J151" s="290">
        <v>120</v>
      </c>
      <c r="K151" s="286"/>
    </row>
    <row r="152" spans="2:11" s="1" customFormat="1" ht="15" customHeight="1">
      <c r="B152" s="265"/>
      <c r="C152" s="290" t="s">
        <v>1094</v>
      </c>
      <c r="D152" s="244"/>
      <c r="E152" s="244"/>
      <c r="F152" s="291" t="s">
        <v>1045</v>
      </c>
      <c r="G152" s="244"/>
      <c r="H152" s="290" t="s">
        <v>1105</v>
      </c>
      <c r="I152" s="290" t="s">
        <v>1047</v>
      </c>
      <c r="J152" s="290" t="s">
        <v>1096</v>
      </c>
      <c r="K152" s="286"/>
    </row>
    <row r="153" spans="2:11" s="1" customFormat="1" ht="15" customHeight="1">
      <c r="B153" s="265"/>
      <c r="C153" s="290" t="s">
        <v>993</v>
      </c>
      <c r="D153" s="244"/>
      <c r="E153" s="244"/>
      <c r="F153" s="291" t="s">
        <v>1045</v>
      </c>
      <c r="G153" s="244"/>
      <c r="H153" s="290" t="s">
        <v>1106</v>
      </c>
      <c r="I153" s="290" t="s">
        <v>1047</v>
      </c>
      <c r="J153" s="290" t="s">
        <v>1096</v>
      </c>
      <c r="K153" s="286"/>
    </row>
    <row r="154" spans="2:11" s="1" customFormat="1" ht="15" customHeight="1">
      <c r="B154" s="265"/>
      <c r="C154" s="290" t="s">
        <v>1050</v>
      </c>
      <c r="D154" s="244"/>
      <c r="E154" s="244"/>
      <c r="F154" s="291" t="s">
        <v>1051</v>
      </c>
      <c r="G154" s="244"/>
      <c r="H154" s="290" t="s">
        <v>1085</v>
      </c>
      <c r="I154" s="290" t="s">
        <v>1047</v>
      </c>
      <c r="J154" s="290">
        <v>50</v>
      </c>
      <c r="K154" s="286"/>
    </row>
    <row r="155" spans="2:11" s="1" customFormat="1" ht="15" customHeight="1">
      <c r="B155" s="265"/>
      <c r="C155" s="290" t="s">
        <v>1053</v>
      </c>
      <c r="D155" s="244"/>
      <c r="E155" s="244"/>
      <c r="F155" s="291" t="s">
        <v>1045</v>
      </c>
      <c r="G155" s="244"/>
      <c r="H155" s="290" t="s">
        <v>1085</v>
      </c>
      <c r="I155" s="290" t="s">
        <v>1055</v>
      </c>
      <c r="J155" s="290"/>
      <c r="K155" s="286"/>
    </row>
    <row r="156" spans="2:11" s="1" customFormat="1" ht="15" customHeight="1">
      <c r="B156" s="265"/>
      <c r="C156" s="290" t="s">
        <v>1064</v>
      </c>
      <c r="D156" s="244"/>
      <c r="E156" s="244"/>
      <c r="F156" s="291" t="s">
        <v>1051</v>
      </c>
      <c r="G156" s="244"/>
      <c r="H156" s="290" t="s">
        <v>1085</v>
      </c>
      <c r="I156" s="290" t="s">
        <v>1047</v>
      </c>
      <c r="J156" s="290">
        <v>50</v>
      </c>
      <c r="K156" s="286"/>
    </row>
    <row r="157" spans="2:11" s="1" customFormat="1" ht="15" customHeight="1">
      <c r="B157" s="265"/>
      <c r="C157" s="290" t="s">
        <v>1072</v>
      </c>
      <c r="D157" s="244"/>
      <c r="E157" s="244"/>
      <c r="F157" s="291" t="s">
        <v>1051</v>
      </c>
      <c r="G157" s="244"/>
      <c r="H157" s="290" t="s">
        <v>1085</v>
      </c>
      <c r="I157" s="290" t="s">
        <v>1047</v>
      </c>
      <c r="J157" s="290">
        <v>50</v>
      </c>
      <c r="K157" s="286"/>
    </row>
    <row r="158" spans="2:11" s="1" customFormat="1" ht="15" customHeight="1">
      <c r="B158" s="265"/>
      <c r="C158" s="290" t="s">
        <v>1070</v>
      </c>
      <c r="D158" s="244"/>
      <c r="E158" s="244"/>
      <c r="F158" s="291" t="s">
        <v>1051</v>
      </c>
      <c r="G158" s="244"/>
      <c r="H158" s="290" t="s">
        <v>1085</v>
      </c>
      <c r="I158" s="290" t="s">
        <v>1047</v>
      </c>
      <c r="J158" s="290">
        <v>50</v>
      </c>
      <c r="K158" s="286"/>
    </row>
    <row r="159" spans="2:11" s="1" customFormat="1" ht="15" customHeight="1">
      <c r="B159" s="265"/>
      <c r="C159" s="290" t="s">
        <v>94</v>
      </c>
      <c r="D159" s="244"/>
      <c r="E159" s="244"/>
      <c r="F159" s="291" t="s">
        <v>1045</v>
      </c>
      <c r="G159" s="244"/>
      <c r="H159" s="290" t="s">
        <v>1107</v>
      </c>
      <c r="I159" s="290" t="s">
        <v>1047</v>
      </c>
      <c r="J159" s="290" t="s">
        <v>1108</v>
      </c>
      <c r="K159" s="286"/>
    </row>
    <row r="160" spans="2:11" s="1" customFormat="1" ht="15" customHeight="1">
      <c r="B160" s="265"/>
      <c r="C160" s="290" t="s">
        <v>1109</v>
      </c>
      <c r="D160" s="244"/>
      <c r="E160" s="244"/>
      <c r="F160" s="291" t="s">
        <v>1045</v>
      </c>
      <c r="G160" s="244"/>
      <c r="H160" s="290" t="s">
        <v>1110</v>
      </c>
      <c r="I160" s="290" t="s">
        <v>1080</v>
      </c>
      <c r="J160" s="290"/>
      <c r="K160" s="286"/>
    </row>
    <row r="161" spans="2:11" s="1" customFormat="1" ht="15" customHeight="1">
      <c r="B161" s="292"/>
      <c r="C161" s="274"/>
      <c r="D161" s="274"/>
      <c r="E161" s="274"/>
      <c r="F161" s="274"/>
      <c r="G161" s="274"/>
      <c r="H161" s="274"/>
      <c r="I161" s="274"/>
      <c r="J161" s="274"/>
      <c r="K161" s="293"/>
    </row>
    <row r="162" spans="2:11" s="1" customFormat="1" ht="18.75" customHeight="1">
      <c r="B162" s="241"/>
      <c r="C162" s="244"/>
      <c r="D162" s="244"/>
      <c r="E162" s="244"/>
      <c r="F162" s="264"/>
      <c r="G162" s="244"/>
      <c r="H162" s="244"/>
      <c r="I162" s="244"/>
      <c r="J162" s="244"/>
      <c r="K162" s="241"/>
    </row>
    <row r="163" spans="2:11" s="1" customFormat="1" ht="18.75" customHeight="1">
      <c r="B163" s="251"/>
      <c r="C163" s="251"/>
      <c r="D163" s="251"/>
      <c r="E163" s="251"/>
      <c r="F163" s="251"/>
      <c r="G163" s="251"/>
      <c r="H163" s="251"/>
      <c r="I163" s="251"/>
      <c r="J163" s="251"/>
      <c r="K163" s="251"/>
    </row>
    <row r="164" spans="2:11" s="1" customFormat="1" ht="7.5" customHeight="1">
      <c r="B164" s="233"/>
      <c r="C164" s="234"/>
      <c r="D164" s="234"/>
      <c r="E164" s="234"/>
      <c r="F164" s="234"/>
      <c r="G164" s="234"/>
      <c r="H164" s="234"/>
      <c r="I164" s="234"/>
      <c r="J164" s="234"/>
      <c r="K164" s="235"/>
    </row>
    <row r="165" spans="2:11" s="1" customFormat="1" ht="45" customHeight="1">
      <c r="B165" s="236"/>
      <c r="C165" s="363" t="s">
        <v>1111</v>
      </c>
      <c r="D165" s="363"/>
      <c r="E165" s="363"/>
      <c r="F165" s="363"/>
      <c r="G165" s="363"/>
      <c r="H165" s="363"/>
      <c r="I165" s="363"/>
      <c r="J165" s="363"/>
      <c r="K165" s="237"/>
    </row>
    <row r="166" spans="2:11" s="1" customFormat="1" ht="17.25" customHeight="1">
      <c r="B166" s="236"/>
      <c r="C166" s="257" t="s">
        <v>1039</v>
      </c>
      <c r="D166" s="257"/>
      <c r="E166" s="257"/>
      <c r="F166" s="257" t="s">
        <v>1040</v>
      </c>
      <c r="G166" s="294"/>
      <c r="H166" s="295" t="s">
        <v>54</v>
      </c>
      <c r="I166" s="295" t="s">
        <v>57</v>
      </c>
      <c r="J166" s="257" t="s">
        <v>1041</v>
      </c>
      <c r="K166" s="237"/>
    </row>
    <row r="167" spans="2:11" s="1" customFormat="1" ht="17.25" customHeight="1">
      <c r="B167" s="238"/>
      <c r="C167" s="259" t="s">
        <v>1042</v>
      </c>
      <c r="D167" s="259"/>
      <c r="E167" s="259"/>
      <c r="F167" s="260" t="s">
        <v>1043</v>
      </c>
      <c r="G167" s="296"/>
      <c r="H167" s="297"/>
      <c r="I167" s="297"/>
      <c r="J167" s="259" t="s">
        <v>1044</v>
      </c>
      <c r="K167" s="239"/>
    </row>
    <row r="168" spans="2:11" s="1" customFormat="1" ht="5.25" customHeight="1">
      <c r="B168" s="265"/>
      <c r="C168" s="262"/>
      <c r="D168" s="262"/>
      <c r="E168" s="262"/>
      <c r="F168" s="262"/>
      <c r="G168" s="263"/>
      <c r="H168" s="262"/>
      <c r="I168" s="262"/>
      <c r="J168" s="262"/>
      <c r="K168" s="286"/>
    </row>
    <row r="169" spans="2:11" s="1" customFormat="1" ht="15" customHeight="1">
      <c r="B169" s="265"/>
      <c r="C169" s="244" t="s">
        <v>1048</v>
      </c>
      <c r="D169" s="244"/>
      <c r="E169" s="244"/>
      <c r="F169" s="264" t="s">
        <v>1045</v>
      </c>
      <c r="G169" s="244"/>
      <c r="H169" s="244" t="s">
        <v>1085</v>
      </c>
      <c r="I169" s="244" t="s">
        <v>1047</v>
      </c>
      <c r="J169" s="244">
        <v>120</v>
      </c>
      <c r="K169" s="286"/>
    </row>
    <row r="170" spans="2:11" s="1" customFormat="1" ht="15" customHeight="1">
      <c r="B170" s="265"/>
      <c r="C170" s="244" t="s">
        <v>1094</v>
      </c>
      <c r="D170" s="244"/>
      <c r="E170" s="244"/>
      <c r="F170" s="264" t="s">
        <v>1045</v>
      </c>
      <c r="G170" s="244"/>
      <c r="H170" s="244" t="s">
        <v>1095</v>
      </c>
      <c r="I170" s="244" t="s">
        <v>1047</v>
      </c>
      <c r="J170" s="244" t="s">
        <v>1096</v>
      </c>
      <c r="K170" s="286"/>
    </row>
    <row r="171" spans="2:11" s="1" customFormat="1" ht="15" customHeight="1">
      <c r="B171" s="265"/>
      <c r="C171" s="244" t="s">
        <v>993</v>
      </c>
      <c r="D171" s="244"/>
      <c r="E171" s="244"/>
      <c r="F171" s="264" t="s">
        <v>1045</v>
      </c>
      <c r="G171" s="244"/>
      <c r="H171" s="244" t="s">
        <v>1112</v>
      </c>
      <c r="I171" s="244" t="s">
        <v>1047</v>
      </c>
      <c r="J171" s="244" t="s">
        <v>1096</v>
      </c>
      <c r="K171" s="286"/>
    </row>
    <row r="172" spans="2:11" s="1" customFormat="1" ht="15" customHeight="1">
      <c r="B172" s="265"/>
      <c r="C172" s="244" t="s">
        <v>1050</v>
      </c>
      <c r="D172" s="244"/>
      <c r="E172" s="244"/>
      <c r="F172" s="264" t="s">
        <v>1051</v>
      </c>
      <c r="G172" s="244"/>
      <c r="H172" s="244" t="s">
        <v>1112</v>
      </c>
      <c r="I172" s="244" t="s">
        <v>1047</v>
      </c>
      <c r="J172" s="244">
        <v>50</v>
      </c>
      <c r="K172" s="286"/>
    </row>
    <row r="173" spans="2:11" s="1" customFormat="1" ht="15" customHeight="1">
      <c r="B173" s="265"/>
      <c r="C173" s="244" t="s">
        <v>1053</v>
      </c>
      <c r="D173" s="244"/>
      <c r="E173" s="244"/>
      <c r="F173" s="264" t="s">
        <v>1045</v>
      </c>
      <c r="G173" s="244"/>
      <c r="H173" s="244" t="s">
        <v>1112</v>
      </c>
      <c r="I173" s="244" t="s">
        <v>1055</v>
      </c>
      <c r="J173" s="244"/>
      <c r="K173" s="286"/>
    </row>
    <row r="174" spans="2:11" s="1" customFormat="1" ht="15" customHeight="1">
      <c r="B174" s="265"/>
      <c r="C174" s="244" t="s">
        <v>1064</v>
      </c>
      <c r="D174" s="244"/>
      <c r="E174" s="244"/>
      <c r="F174" s="264" t="s">
        <v>1051</v>
      </c>
      <c r="G174" s="244"/>
      <c r="H174" s="244" t="s">
        <v>1112</v>
      </c>
      <c r="I174" s="244" t="s">
        <v>1047</v>
      </c>
      <c r="J174" s="244">
        <v>50</v>
      </c>
      <c r="K174" s="286"/>
    </row>
    <row r="175" spans="2:11" s="1" customFormat="1" ht="15" customHeight="1">
      <c r="B175" s="265"/>
      <c r="C175" s="244" t="s">
        <v>1072</v>
      </c>
      <c r="D175" s="244"/>
      <c r="E175" s="244"/>
      <c r="F175" s="264" t="s">
        <v>1051</v>
      </c>
      <c r="G175" s="244"/>
      <c r="H175" s="244" t="s">
        <v>1112</v>
      </c>
      <c r="I175" s="244" t="s">
        <v>1047</v>
      </c>
      <c r="J175" s="244">
        <v>50</v>
      </c>
      <c r="K175" s="286"/>
    </row>
    <row r="176" spans="2:11" s="1" customFormat="1" ht="15" customHeight="1">
      <c r="B176" s="265"/>
      <c r="C176" s="244" t="s">
        <v>1070</v>
      </c>
      <c r="D176" s="244"/>
      <c r="E176" s="244"/>
      <c r="F176" s="264" t="s">
        <v>1051</v>
      </c>
      <c r="G176" s="244"/>
      <c r="H176" s="244" t="s">
        <v>1112</v>
      </c>
      <c r="I176" s="244" t="s">
        <v>1047</v>
      </c>
      <c r="J176" s="244">
        <v>50</v>
      </c>
      <c r="K176" s="286"/>
    </row>
    <row r="177" spans="2:11" s="1" customFormat="1" ht="15" customHeight="1">
      <c r="B177" s="265"/>
      <c r="C177" s="244" t="s">
        <v>111</v>
      </c>
      <c r="D177" s="244"/>
      <c r="E177" s="244"/>
      <c r="F177" s="264" t="s">
        <v>1045</v>
      </c>
      <c r="G177" s="244"/>
      <c r="H177" s="244" t="s">
        <v>1113</v>
      </c>
      <c r="I177" s="244" t="s">
        <v>1114</v>
      </c>
      <c r="J177" s="244"/>
      <c r="K177" s="286"/>
    </row>
    <row r="178" spans="2:11" s="1" customFormat="1" ht="15" customHeight="1">
      <c r="B178" s="265"/>
      <c r="C178" s="244" t="s">
        <v>57</v>
      </c>
      <c r="D178" s="244"/>
      <c r="E178" s="244"/>
      <c r="F178" s="264" t="s">
        <v>1045</v>
      </c>
      <c r="G178" s="244"/>
      <c r="H178" s="244" t="s">
        <v>1115</v>
      </c>
      <c r="I178" s="244" t="s">
        <v>1116</v>
      </c>
      <c r="J178" s="244">
        <v>1</v>
      </c>
      <c r="K178" s="286"/>
    </row>
    <row r="179" spans="2:11" s="1" customFormat="1" ht="15" customHeight="1">
      <c r="B179" s="265"/>
      <c r="C179" s="244" t="s">
        <v>53</v>
      </c>
      <c r="D179" s="244"/>
      <c r="E179" s="244"/>
      <c r="F179" s="264" t="s">
        <v>1045</v>
      </c>
      <c r="G179" s="244"/>
      <c r="H179" s="244" t="s">
        <v>1117</v>
      </c>
      <c r="I179" s="244" t="s">
        <v>1047</v>
      </c>
      <c r="J179" s="244">
        <v>20</v>
      </c>
      <c r="K179" s="286"/>
    </row>
    <row r="180" spans="2:11" s="1" customFormat="1" ht="15" customHeight="1">
      <c r="B180" s="265"/>
      <c r="C180" s="244" t="s">
        <v>54</v>
      </c>
      <c r="D180" s="244"/>
      <c r="E180" s="244"/>
      <c r="F180" s="264" t="s">
        <v>1045</v>
      </c>
      <c r="G180" s="244"/>
      <c r="H180" s="244" t="s">
        <v>1118</v>
      </c>
      <c r="I180" s="244" t="s">
        <v>1047</v>
      </c>
      <c r="J180" s="244">
        <v>255</v>
      </c>
      <c r="K180" s="286"/>
    </row>
    <row r="181" spans="2:11" s="1" customFormat="1" ht="15" customHeight="1">
      <c r="B181" s="265"/>
      <c r="C181" s="244" t="s">
        <v>112</v>
      </c>
      <c r="D181" s="244"/>
      <c r="E181" s="244"/>
      <c r="F181" s="264" t="s">
        <v>1045</v>
      </c>
      <c r="G181" s="244"/>
      <c r="H181" s="244" t="s">
        <v>1009</v>
      </c>
      <c r="I181" s="244" t="s">
        <v>1047</v>
      </c>
      <c r="J181" s="244">
        <v>10</v>
      </c>
      <c r="K181" s="286"/>
    </row>
    <row r="182" spans="2:11" s="1" customFormat="1" ht="15" customHeight="1">
      <c r="B182" s="265"/>
      <c r="C182" s="244" t="s">
        <v>113</v>
      </c>
      <c r="D182" s="244"/>
      <c r="E182" s="244"/>
      <c r="F182" s="264" t="s">
        <v>1045</v>
      </c>
      <c r="G182" s="244"/>
      <c r="H182" s="244" t="s">
        <v>1119</v>
      </c>
      <c r="I182" s="244" t="s">
        <v>1080</v>
      </c>
      <c r="J182" s="244"/>
      <c r="K182" s="286"/>
    </row>
    <row r="183" spans="2:11" s="1" customFormat="1" ht="15" customHeight="1">
      <c r="B183" s="265"/>
      <c r="C183" s="244" t="s">
        <v>1120</v>
      </c>
      <c r="D183" s="244"/>
      <c r="E183" s="244"/>
      <c r="F183" s="264" t="s">
        <v>1045</v>
      </c>
      <c r="G183" s="244"/>
      <c r="H183" s="244" t="s">
        <v>1121</v>
      </c>
      <c r="I183" s="244" t="s">
        <v>1080</v>
      </c>
      <c r="J183" s="244"/>
      <c r="K183" s="286"/>
    </row>
    <row r="184" spans="2:11" s="1" customFormat="1" ht="15" customHeight="1">
      <c r="B184" s="265"/>
      <c r="C184" s="244" t="s">
        <v>1109</v>
      </c>
      <c r="D184" s="244"/>
      <c r="E184" s="244"/>
      <c r="F184" s="264" t="s">
        <v>1045</v>
      </c>
      <c r="G184" s="244"/>
      <c r="H184" s="244" t="s">
        <v>1122</v>
      </c>
      <c r="I184" s="244" t="s">
        <v>1080</v>
      </c>
      <c r="J184" s="244"/>
      <c r="K184" s="286"/>
    </row>
    <row r="185" spans="2:11" s="1" customFormat="1" ht="15" customHeight="1">
      <c r="B185" s="265"/>
      <c r="C185" s="244" t="s">
        <v>115</v>
      </c>
      <c r="D185" s="244"/>
      <c r="E185" s="244"/>
      <c r="F185" s="264" t="s">
        <v>1051</v>
      </c>
      <c r="G185" s="244"/>
      <c r="H185" s="244" t="s">
        <v>1123</v>
      </c>
      <c r="I185" s="244" t="s">
        <v>1047</v>
      </c>
      <c r="J185" s="244">
        <v>50</v>
      </c>
      <c r="K185" s="286"/>
    </row>
    <row r="186" spans="2:11" s="1" customFormat="1" ht="15" customHeight="1">
      <c r="B186" s="265"/>
      <c r="C186" s="244" t="s">
        <v>1124</v>
      </c>
      <c r="D186" s="244"/>
      <c r="E186" s="244"/>
      <c r="F186" s="264" t="s">
        <v>1051</v>
      </c>
      <c r="G186" s="244"/>
      <c r="H186" s="244" t="s">
        <v>1125</v>
      </c>
      <c r="I186" s="244" t="s">
        <v>1126</v>
      </c>
      <c r="J186" s="244"/>
      <c r="K186" s="286"/>
    </row>
    <row r="187" spans="2:11" s="1" customFormat="1" ht="15" customHeight="1">
      <c r="B187" s="265"/>
      <c r="C187" s="244" t="s">
        <v>1127</v>
      </c>
      <c r="D187" s="244"/>
      <c r="E187" s="244"/>
      <c r="F187" s="264" t="s">
        <v>1051</v>
      </c>
      <c r="G187" s="244"/>
      <c r="H187" s="244" t="s">
        <v>1128</v>
      </c>
      <c r="I187" s="244" t="s">
        <v>1126</v>
      </c>
      <c r="J187" s="244"/>
      <c r="K187" s="286"/>
    </row>
    <row r="188" spans="2:11" s="1" customFormat="1" ht="15" customHeight="1">
      <c r="B188" s="265"/>
      <c r="C188" s="244" t="s">
        <v>1129</v>
      </c>
      <c r="D188" s="244"/>
      <c r="E188" s="244"/>
      <c r="F188" s="264" t="s">
        <v>1051</v>
      </c>
      <c r="G188" s="244"/>
      <c r="H188" s="244" t="s">
        <v>1130</v>
      </c>
      <c r="I188" s="244" t="s">
        <v>1126</v>
      </c>
      <c r="J188" s="244"/>
      <c r="K188" s="286"/>
    </row>
    <row r="189" spans="2:11" s="1" customFormat="1" ht="15" customHeight="1">
      <c r="B189" s="265"/>
      <c r="C189" s="298" t="s">
        <v>1131</v>
      </c>
      <c r="D189" s="244"/>
      <c r="E189" s="244"/>
      <c r="F189" s="264" t="s">
        <v>1051</v>
      </c>
      <c r="G189" s="244"/>
      <c r="H189" s="244" t="s">
        <v>1132</v>
      </c>
      <c r="I189" s="244" t="s">
        <v>1133</v>
      </c>
      <c r="J189" s="299" t="s">
        <v>1134</v>
      </c>
      <c r="K189" s="286"/>
    </row>
    <row r="190" spans="2:11" s="1" customFormat="1" ht="15" customHeight="1">
      <c r="B190" s="265"/>
      <c r="C190" s="250" t="s">
        <v>42</v>
      </c>
      <c r="D190" s="244"/>
      <c r="E190" s="244"/>
      <c r="F190" s="264" t="s">
        <v>1045</v>
      </c>
      <c r="G190" s="244"/>
      <c r="H190" s="241" t="s">
        <v>1135</v>
      </c>
      <c r="I190" s="244" t="s">
        <v>1136</v>
      </c>
      <c r="J190" s="244"/>
      <c r="K190" s="286"/>
    </row>
    <row r="191" spans="2:11" s="1" customFormat="1" ht="15" customHeight="1">
      <c r="B191" s="265"/>
      <c r="C191" s="250" t="s">
        <v>1137</v>
      </c>
      <c r="D191" s="244"/>
      <c r="E191" s="244"/>
      <c r="F191" s="264" t="s">
        <v>1045</v>
      </c>
      <c r="G191" s="244"/>
      <c r="H191" s="244" t="s">
        <v>1138</v>
      </c>
      <c r="I191" s="244" t="s">
        <v>1080</v>
      </c>
      <c r="J191" s="244"/>
      <c r="K191" s="286"/>
    </row>
    <row r="192" spans="2:11" s="1" customFormat="1" ht="15" customHeight="1">
      <c r="B192" s="265"/>
      <c r="C192" s="250" t="s">
        <v>1139</v>
      </c>
      <c r="D192" s="244"/>
      <c r="E192" s="244"/>
      <c r="F192" s="264" t="s">
        <v>1045</v>
      </c>
      <c r="G192" s="244"/>
      <c r="H192" s="244" t="s">
        <v>1140</v>
      </c>
      <c r="I192" s="244" t="s">
        <v>1080</v>
      </c>
      <c r="J192" s="244"/>
      <c r="K192" s="286"/>
    </row>
    <row r="193" spans="2:11" s="1" customFormat="1" ht="15" customHeight="1">
      <c r="B193" s="265"/>
      <c r="C193" s="250" t="s">
        <v>1141</v>
      </c>
      <c r="D193" s="244"/>
      <c r="E193" s="244"/>
      <c r="F193" s="264" t="s">
        <v>1051</v>
      </c>
      <c r="G193" s="244"/>
      <c r="H193" s="244" t="s">
        <v>1142</v>
      </c>
      <c r="I193" s="244" t="s">
        <v>1080</v>
      </c>
      <c r="J193" s="244"/>
      <c r="K193" s="286"/>
    </row>
    <row r="194" spans="2:11" s="1" customFormat="1" ht="15" customHeight="1">
      <c r="B194" s="292"/>
      <c r="C194" s="300"/>
      <c r="D194" s="274"/>
      <c r="E194" s="274"/>
      <c r="F194" s="274"/>
      <c r="G194" s="274"/>
      <c r="H194" s="274"/>
      <c r="I194" s="274"/>
      <c r="J194" s="274"/>
      <c r="K194" s="293"/>
    </row>
    <row r="195" spans="2:11" s="1" customFormat="1" ht="18.75" customHeight="1">
      <c r="B195" s="241"/>
      <c r="C195" s="244"/>
      <c r="D195" s="244"/>
      <c r="E195" s="244"/>
      <c r="F195" s="264"/>
      <c r="G195" s="244"/>
      <c r="H195" s="244"/>
      <c r="I195" s="244"/>
      <c r="J195" s="244"/>
      <c r="K195" s="241"/>
    </row>
    <row r="196" spans="2:11" s="1" customFormat="1" ht="18.75" customHeight="1">
      <c r="B196" s="241"/>
      <c r="C196" s="244"/>
      <c r="D196" s="244"/>
      <c r="E196" s="244"/>
      <c r="F196" s="264"/>
      <c r="G196" s="244"/>
      <c r="H196" s="244"/>
      <c r="I196" s="244"/>
      <c r="J196" s="244"/>
      <c r="K196" s="241"/>
    </row>
    <row r="197" spans="2:11" s="1" customFormat="1" ht="18.75" customHeight="1">
      <c r="B197" s="251"/>
      <c r="C197" s="251"/>
      <c r="D197" s="251"/>
      <c r="E197" s="251"/>
      <c r="F197" s="251"/>
      <c r="G197" s="251"/>
      <c r="H197" s="251"/>
      <c r="I197" s="251"/>
      <c r="J197" s="251"/>
      <c r="K197" s="251"/>
    </row>
    <row r="198" spans="2:11" s="1" customFormat="1" ht="12">
      <c r="B198" s="233"/>
      <c r="C198" s="234"/>
      <c r="D198" s="234"/>
      <c r="E198" s="234"/>
      <c r="F198" s="234"/>
      <c r="G198" s="234"/>
      <c r="H198" s="234"/>
      <c r="I198" s="234"/>
      <c r="J198" s="234"/>
      <c r="K198" s="235"/>
    </row>
    <row r="199" spans="2:11" s="1" customFormat="1" ht="22.2">
      <c r="B199" s="236"/>
      <c r="C199" s="363" t="s">
        <v>1143</v>
      </c>
      <c r="D199" s="363"/>
      <c r="E199" s="363"/>
      <c r="F199" s="363"/>
      <c r="G199" s="363"/>
      <c r="H199" s="363"/>
      <c r="I199" s="363"/>
      <c r="J199" s="363"/>
      <c r="K199" s="237"/>
    </row>
    <row r="200" spans="2:11" s="1" customFormat="1" ht="25.5" customHeight="1">
      <c r="B200" s="236"/>
      <c r="C200" s="301" t="s">
        <v>1144</v>
      </c>
      <c r="D200" s="301"/>
      <c r="E200" s="301"/>
      <c r="F200" s="301" t="s">
        <v>1145</v>
      </c>
      <c r="G200" s="302"/>
      <c r="H200" s="362" t="s">
        <v>1146</v>
      </c>
      <c r="I200" s="362"/>
      <c r="J200" s="362"/>
      <c r="K200" s="237"/>
    </row>
    <row r="201" spans="2:11" s="1" customFormat="1" ht="5.25" customHeight="1">
      <c r="B201" s="265"/>
      <c r="C201" s="262"/>
      <c r="D201" s="262"/>
      <c r="E201" s="262"/>
      <c r="F201" s="262"/>
      <c r="G201" s="244"/>
      <c r="H201" s="262"/>
      <c r="I201" s="262"/>
      <c r="J201" s="262"/>
      <c r="K201" s="286"/>
    </row>
    <row r="202" spans="2:11" s="1" customFormat="1" ht="15" customHeight="1">
      <c r="B202" s="265"/>
      <c r="C202" s="244" t="s">
        <v>1136</v>
      </c>
      <c r="D202" s="244"/>
      <c r="E202" s="244"/>
      <c r="F202" s="264" t="s">
        <v>43</v>
      </c>
      <c r="G202" s="244"/>
      <c r="H202" s="361" t="s">
        <v>1147</v>
      </c>
      <c r="I202" s="361"/>
      <c r="J202" s="361"/>
      <c r="K202" s="286"/>
    </row>
    <row r="203" spans="2:11" s="1" customFormat="1" ht="15" customHeight="1">
      <c r="B203" s="265"/>
      <c r="C203" s="271"/>
      <c r="D203" s="244"/>
      <c r="E203" s="244"/>
      <c r="F203" s="264" t="s">
        <v>44</v>
      </c>
      <c r="G203" s="244"/>
      <c r="H203" s="361" t="s">
        <v>1148</v>
      </c>
      <c r="I203" s="361"/>
      <c r="J203" s="361"/>
      <c r="K203" s="286"/>
    </row>
    <row r="204" spans="2:11" s="1" customFormat="1" ht="15" customHeight="1">
      <c r="B204" s="265"/>
      <c r="C204" s="271"/>
      <c r="D204" s="244"/>
      <c r="E204" s="244"/>
      <c r="F204" s="264" t="s">
        <v>47</v>
      </c>
      <c r="G204" s="244"/>
      <c r="H204" s="361" t="s">
        <v>1149</v>
      </c>
      <c r="I204" s="361"/>
      <c r="J204" s="361"/>
      <c r="K204" s="286"/>
    </row>
    <row r="205" spans="2:11" s="1" customFormat="1" ht="15" customHeight="1">
      <c r="B205" s="265"/>
      <c r="C205" s="244"/>
      <c r="D205" s="244"/>
      <c r="E205" s="244"/>
      <c r="F205" s="264" t="s">
        <v>45</v>
      </c>
      <c r="G205" s="244"/>
      <c r="H205" s="361" t="s">
        <v>1150</v>
      </c>
      <c r="I205" s="361"/>
      <c r="J205" s="361"/>
      <c r="K205" s="286"/>
    </row>
    <row r="206" spans="2:11" s="1" customFormat="1" ht="15" customHeight="1">
      <c r="B206" s="265"/>
      <c r="C206" s="244"/>
      <c r="D206" s="244"/>
      <c r="E206" s="244"/>
      <c r="F206" s="264" t="s">
        <v>46</v>
      </c>
      <c r="G206" s="244"/>
      <c r="H206" s="361" t="s">
        <v>1151</v>
      </c>
      <c r="I206" s="361"/>
      <c r="J206" s="361"/>
      <c r="K206" s="286"/>
    </row>
    <row r="207" spans="2:11" s="1" customFormat="1" ht="15" customHeight="1">
      <c r="B207" s="265"/>
      <c r="C207" s="244"/>
      <c r="D207" s="244"/>
      <c r="E207" s="244"/>
      <c r="F207" s="264"/>
      <c r="G207" s="244"/>
      <c r="H207" s="244"/>
      <c r="I207" s="244"/>
      <c r="J207" s="244"/>
      <c r="K207" s="286"/>
    </row>
    <row r="208" spans="2:11" s="1" customFormat="1" ht="15" customHeight="1">
      <c r="B208" s="265"/>
      <c r="C208" s="244" t="s">
        <v>1092</v>
      </c>
      <c r="D208" s="244"/>
      <c r="E208" s="244"/>
      <c r="F208" s="264" t="s">
        <v>78</v>
      </c>
      <c r="G208" s="244"/>
      <c r="H208" s="361" t="s">
        <v>1152</v>
      </c>
      <c r="I208" s="361"/>
      <c r="J208" s="361"/>
      <c r="K208" s="286"/>
    </row>
    <row r="209" spans="2:11" s="1" customFormat="1" ht="15" customHeight="1">
      <c r="B209" s="265"/>
      <c r="C209" s="271"/>
      <c r="D209" s="244"/>
      <c r="E209" s="244"/>
      <c r="F209" s="264" t="s">
        <v>989</v>
      </c>
      <c r="G209" s="244"/>
      <c r="H209" s="361" t="s">
        <v>990</v>
      </c>
      <c r="I209" s="361"/>
      <c r="J209" s="361"/>
      <c r="K209" s="286"/>
    </row>
    <row r="210" spans="2:11" s="1" customFormat="1" ht="15" customHeight="1">
      <c r="B210" s="265"/>
      <c r="C210" s="244"/>
      <c r="D210" s="244"/>
      <c r="E210" s="244"/>
      <c r="F210" s="264" t="s">
        <v>987</v>
      </c>
      <c r="G210" s="244"/>
      <c r="H210" s="361" t="s">
        <v>1153</v>
      </c>
      <c r="I210" s="361"/>
      <c r="J210" s="361"/>
      <c r="K210" s="286"/>
    </row>
    <row r="211" spans="2:11" s="1" customFormat="1" ht="15" customHeight="1">
      <c r="B211" s="303"/>
      <c r="C211" s="271"/>
      <c r="D211" s="271"/>
      <c r="E211" s="271"/>
      <c r="F211" s="264" t="s">
        <v>87</v>
      </c>
      <c r="G211" s="250"/>
      <c r="H211" s="360" t="s">
        <v>88</v>
      </c>
      <c r="I211" s="360"/>
      <c r="J211" s="360"/>
      <c r="K211" s="304"/>
    </row>
    <row r="212" spans="2:11" s="1" customFormat="1" ht="15" customHeight="1">
      <c r="B212" s="303"/>
      <c r="C212" s="271"/>
      <c r="D212" s="271"/>
      <c r="E212" s="271"/>
      <c r="F212" s="264" t="s">
        <v>991</v>
      </c>
      <c r="G212" s="250"/>
      <c r="H212" s="360" t="s">
        <v>946</v>
      </c>
      <c r="I212" s="360"/>
      <c r="J212" s="360"/>
      <c r="K212" s="304"/>
    </row>
    <row r="213" spans="2:11" s="1" customFormat="1" ht="15" customHeight="1">
      <c r="B213" s="303"/>
      <c r="C213" s="271"/>
      <c r="D213" s="271"/>
      <c r="E213" s="271"/>
      <c r="F213" s="305"/>
      <c r="G213" s="250"/>
      <c r="H213" s="306"/>
      <c r="I213" s="306"/>
      <c r="J213" s="306"/>
      <c r="K213" s="304"/>
    </row>
    <row r="214" spans="2:11" s="1" customFormat="1" ht="15" customHeight="1">
      <c r="B214" s="303"/>
      <c r="C214" s="244" t="s">
        <v>1116</v>
      </c>
      <c r="D214" s="271"/>
      <c r="E214" s="271"/>
      <c r="F214" s="264">
        <v>1</v>
      </c>
      <c r="G214" s="250"/>
      <c r="H214" s="360" t="s">
        <v>1154</v>
      </c>
      <c r="I214" s="360"/>
      <c r="J214" s="360"/>
      <c r="K214" s="304"/>
    </row>
    <row r="215" spans="2:11" s="1" customFormat="1" ht="15" customHeight="1">
      <c r="B215" s="303"/>
      <c r="C215" s="271"/>
      <c r="D215" s="271"/>
      <c r="E215" s="271"/>
      <c r="F215" s="264">
        <v>2</v>
      </c>
      <c r="G215" s="250"/>
      <c r="H215" s="360" t="s">
        <v>1155</v>
      </c>
      <c r="I215" s="360"/>
      <c r="J215" s="360"/>
      <c r="K215" s="304"/>
    </row>
    <row r="216" spans="2:11" s="1" customFormat="1" ht="15" customHeight="1">
      <c r="B216" s="303"/>
      <c r="C216" s="271"/>
      <c r="D216" s="271"/>
      <c r="E216" s="271"/>
      <c r="F216" s="264">
        <v>3</v>
      </c>
      <c r="G216" s="250"/>
      <c r="H216" s="360" t="s">
        <v>1156</v>
      </c>
      <c r="I216" s="360"/>
      <c r="J216" s="360"/>
      <c r="K216" s="304"/>
    </row>
    <row r="217" spans="2:11" s="1" customFormat="1" ht="15" customHeight="1">
      <c r="B217" s="303"/>
      <c r="C217" s="271"/>
      <c r="D217" s="271"/>
      <c r="E217" s="271"/>
      <c r="F217" s="264">
        <v>4</v>
      </c>
      <c r="G217" s="250"/>
      <c r="H217" s="360" t="s">
        <v>1157</v>
      </c>
      <c r="I217" s="360"/>
      <c r="J217" s="360"/>
      <c r="K217" s="304"/>
    </row>
    <row r="218" spans="2:11" s="1" customFormat="1" ht="12.75" customHeight="1">
      <c r="B218" s="307"/>
      <c r="C218" s="308"/>
      <c r="D218" s="308"/>
      <c r="E218" s="308"/>
      <c r="F218" s="308"/>
      <c r="G218" s="308"/>
      <c r="H218" s="308"/>
      <c r="I218" s="308"/>
      <c r="J218" s="308"/>
      <c r="K218" s="309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9:J9"/>
    <mergeCell ref="D11:J11"/>
    <mergeCell ref="D10:J10"/>
    <mergeCell ref="C4:J4"/>
    <mergeCell ref="C6:J6"/>
    <mergeCell ref="C7:J7"/>
    <mergeCell ref="D16:J16"/>
    <mergeCell ref="D17:J17"/>
    <mergeCell ref="F18:J18"/>
    <mergeCell ref="F19:J19"/>
    <mergeCell ref="D15:J15"/>
    <mergeCell ref="C25:J25"/>
    <mergeCell ref="D27:J27"/>
    <mergeCell ref="C26:J26"/>
    <mergeCell ref="F20:J20"/>
    <mergeCell ref="F23:J23"/>
    <mergeCell ref="F21:J21"/>
    <mergeCell ref="F22:J22"/>
    <mergeCell ref="D33:J33"/>
    <mergeCell ref="D34:J34"/>
    <mergeCell ref="D31:J31"/>
    <mergeCell ref="D30:J30"/>
    <mergeCell ref="D28:J2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D61:J61"/>
    <mergeCell ref="D62:J62"/>
    <mergeCell ref="D65:J65"/>
    <mergeCell ref="D63:J63"/>
    <mergeCell ref="D60:J60"/>
    <mergeCell ref="D70:J70"/>
    <mergeCell ref="D68:J68"/>
    <mergeCell ref="D67:J67"/>
    <mergeCell ref="D69:J69"/>
    <mergeCell ref="D66:J66"/>
    <mergeCell ref="C165:J165"/>
    <mergeCell ref="C122:J122"/>
    <mergeCell ref="C147:J147"/>
    <mergeCell ref="C102:J102"/>
    <mergeCell ref="C75:J75"/>
    <mergeCell ref="H200:J200"/>
    <mergeCell ref="C199:J199"/>
    <mergeCell ref="H208:J208"/>
    <mergeCell ref="H206:J206"/>
    <mergeCell ref="H204:J204"/>
    <mergeCell ref="H202:J202"/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SO 01 - Polní cesta C05</vt:lpstr>
      <vt:lpstr>SO 01.1. - Následná péče ...</vt:lpstr>
      <vt:lpstr>VON - Vedlejší a ostatní ...</vt:lpstr>
      <vt:lpstr>Pokyny pro vyplnění</vt:lpstr>
      <vt:lpstr>'Rekapitulace stavby'!Názvy_tisku</vt:lpstr>
      <vt:lpstr>'SO 01 - Polní cesta C05'!Názvy_tisku</vt:lpstr>
      <vt:lpstr>'SO 01.1. - Následná péče ...'!Názvy_tisku</vt:lpstr>
      <vt:lpstr>'VON - Vedlejší a ostatní ...'!Názvy_tisku</vt:lpstr>
      <vt:lpstr>'Pokyny pro vyplnění'!Oblast_tisku</vt:lpstr>
      <vt:lpstr>'Rekapitulace stavby'!Oblast_tisku</vt:lpstr>
      <vt:lpstr>'SO 01 - Polní cesta C05'!Oblast_tisku</vt:lpstr>
      <vt:lpstr>'SO 01.1. - Následná péče ...'!Oblast_tisku</vt:lpstr>
      <vt:lpstr>'VON - Vedlejší a ostatní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Požárová</dc:creator>
  <cp:lastModifiedBy>petra</cp:lastModifiedBy>
  <dcterms:created xsi:type="dcterms:W3CDTF">2019-07-29T12:40:01Z</dcterms:created>
  <dcterms:modified xsi:type="dcterms:W3CDTF">2019-07-29T12:41:21Z</dcterms:modified>
</cp:coreProperties>
</file>